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Legal-working files\Legal Dept. Files\5022 - COVID-19 Emergency\Data Requests\PUC Monthly Report\1. e-Version\"/>
    </mc:Choice>
  </mc:AlternateContent>
  <xr:revisionPtr revIDLastSave="0" documentId="13_ncr:1_{4FC4CE0D-EE3E-4608-BE5C-9E768D847A7B}" xr6:coauthVersionLast="46" xr6:coauthVersionMax="46" xr10:uidLastSave="{00000000-0000-0000-0000-000000000000}"/>
  <bookViews>
    <workbookView xWindow="-108" yWindow="-108" windowWidth="23256" windowHeight="12576" tabRatio="843" activeTab="3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'NECO-COMBINED'!$B$2:$CB$159</definedName>
    <definedName name="_xlnm.Print_Area" localSheetId="2">'NECO-ELECTRIC'!$B$2:$CB$159</definedName>
    <definedName name="_xlnm.Print_Area" localSheetId="3">'NECO-GAS'!$B$2:$CB$159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1" r:id="rId9"/>
    <pivotCache cacheId="2" r:id="rId10"/>
    <pivotCache cacheId="3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119" i="27" l="1"/>
  <c r="AJ84" i="27"/>
  <c r="K119" i="11"/>
  <c r="K84" i="11"/>
  <c r="L84" i="11"/>
  <c r="L85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CB147" i="33"/>
  <c r="CB146" i="33"/>
  <c r="CB145" i="33"/>
  <c r="CB144" i="33"/>
  <c r="CB143" i="33"/>
  <c r="CB148" i="33" s="1"/>
  <c r="CB140" i="33"/>
  <c r="CB139" i="33"/>
  <c r="CB138" i="33"/>
  <c r="CB137" i="33"/>
  <c r="CB136" i="33"/>
  <c r="CB141" i="33" s="1"/>
  <c r="CB133" i="33"/>
  <c r="CB132" i="33"/>
  <c r="CB131" i="33"/>
  <c r="CB130" i="33"/>
  <c r="CB129" i="33"/>
  <c r="CB134" i="33" s="1"/>
  <c r="CB126" i="33"/>
  <c r="CB125" i="33"/>
  <c r="CB124" i="33"/>
  <c r="CB123" i="33"/>
  <c r="CB122" i="33"/>
  <c r="CB127" i="33" s="1"/>
  <c r="CB70" i="33"/>
  <c r="CB69" i="33"/>
  <c r="CB68" i="33"/>
  <c r="CB67" i="33"/>
  <c r="CB66" i="33"/>
  <c r="CB71" i="33" s="1"/>
  <c r="CB63" i="33"/>
  <c r="CB62" i="33"/>
  <c r="CB61" i="33"/>
  <c r="CB60" i="33"/>
  <c r="CB59" i="33"/>
  <c r="CB64" i="33" s="1"/>
  <c r="CB56" i="33"/>
  <c r="CB55" i="33"/>
  <c r="CB54" i="33"/>
  <c r="CB57" i="33" s="1"/>
  <c r="CB53" i="33"/>
  <c r="CB52" i="33"/>
  <c r="CB49" i="33"/>
  <c r="CB48" i="33"/>
  <c r="CB47" i="33"/>
  <c r="CB46" i="33"/>
  <c r="CB45" i="33"/>
  <c r="CB50" i="33" s="1"/>
  <c r="CB42" i="33"/>
  <c r="CB41" i="33"/>
  <c r="CB40" i="33"/>
  <c r="CB39" i="33"/>
  <c r="CB38" i="33"/>
  <c r="CB43" i="33" s="1"/>
  <c r="CB35" i="33"/>
  <c r="CB34" i="33"/>
  <c r="CB33" i="33"/>
  <c r="CB32" i="33"/>
  <c r="CB31" i="33"/>
  <c r="CB36" i="33" s="1"/>
  <c r="CB29" i="33"/>
  <c r="CB28" i="33"/>
  <c r="CB27" i="33"/>
  <c r="CB26" i="33"/>
  <c r="CB25" i="33"/>
  <c r="CB24" i="33"/>
  <c r="CB21" i="33"/>
  <c r="CB20" i="33"/>
  <c r="CB19" i="33"/>
  <c r="CB18" i="33"/>
  <c r="CB17" i="33"/>
  <c r="CB22" i="33" s="1"/>
  <c r="CB14" i="33"/>
  <c r="CB13" i="33"/>
  <c r="CB12" i="33"/>
  <c r="CB11" i="33"/>
  <c r="CB10" i="33"/>
  <c r="CB15" i="33" s="1"/>
  <c r="BF148" i="33"/>
  <c r="BF147" i="33"/>
  <c r="BF146" i="33"/>
  <c r="BF145" i="33"/>
  <c r="BF144" i="33"/>
  <c r="BF143" i="33"/>
  <c r="BF141" i="33"/>
  <c r="BF140" i="33"/>
  <c r="BF139" i="33"/>
  <c r="BF138" i="33"/>
  <c r="BF137" i="33"/>
  <c r="BF136" i="33"/>
  <c r="BF134" i="33"/>
  <c r="BF133" i="33"/>
  <c r="BF132" i="33"/>
  <c r="BF131" i="33"/>
  <c r="BF130" i="33"/>
  <c r="BF129" i="33"/>
  <c r="BF127" i="33"/>
  <c r="BF126" i="33"/>
  <c r="BF125" i="33"/>
  <c r="BF124" i="33"/>
  <c r="BF123" i="33"/>
  <c r="BF122" i="33"/>
  <c r="BF82" i="33"/>
  <c r="BF71" i="33"/>
  <c r="BF70" i="33"/>
  <c r="BF69" i="33"/>
  <c r="BF68" i="33"/>
  <c r="BF67" i="33"/>
  <c r="BF66" i="33"/>
  <c r="BF64" i="33"/>
  <c r="BF63" i="33"/>
  <c r="BF62" i="33"/>
  <c r="BF61" i="33"/>
  <c r="BF60" i="33"/>
  <c r="BF59" i="33"/>
  <c r="BF57" i="33"/>
  <c r="BF56" i="33"/>
  <c r="BF55" i="33"/>
  <c r="BF54" i="33"/>
  <c r="BF53" i="33"/>
  <c r="BF52" i="33"/>
  <c r="BF50" i="33"/>
  <c r="BF49" i="33"/>
  <c r="BF48" i="33"/>
  <c r="BF47" i="33"/>
  <c r="BF46" i="33"/>
  <c r="BF45" i="33"/>
  <c r="BF43" i="33"/>
  <c r="BF42" i="33"/>
  <c r="BF41" i="33"/>
  <c r="BF40" i="33"/>
  <c r="BF39" i="33"/>
  <c r="BF38" i="33"/>
  <c r="BF36" i="33"/>
  <c r="BF35" i="33"/>
  <c r="BF34" i="33"/>
  <c r="BF33" i="33"/>
  <c r="BF32" i="33"/>
  <c r="BF31" i="33"/>
  <c r="BF29" i="33"/>
  <c r="BF28" i="33"/>
  <c r="BF27" i="33"/>
  <c r="BF26" i="33"/>
  <c r="BF25" i="33"/>
  <c r="BF24" i="33"/>
  <c r="BF22" i="33"/>
  <c r="BF21" i="33"/>
  <c r="BF20" i="33"/>
  <c r="BF19" i="33"/>
  <c r="BF18" i="33"/>
  <c r="BF17" i="33"/>
  <c r="BF15" i="33"/>
  <c r="BF14" i="33"/>
  <c r="BF13" i="33"/>
  <c r="BF12" i="33"/>
  <c r="BF11" i="33"/>
  <c r="BF10" i="33"/>
  <c r="CB154" i="11"/>
  <c r="CB147" i="11"/>
  <c r="CB146" i="11"/>
  <c r="CB145" i="11"/>
  <c r="CB144" i="11"/>
  <c r="CB143" i="11"/>
  <c r="CB148" i="11" s="1"/>
  <c r="CB140" i="11"/>
  <c r="CB139" i="11"/>
  <c r="CB138" i="11"/>
  <c r="CB137" i="11"/>
  <c r="CB136" i="11"/>
  <c r="CB141" i="11" s="1"/>
  <c r="CB133" i="11"/>
  <c r="CB132" i="11"/>
  <c r="CB131" i="11"/>
  <c r="CB130" i="11"/>
  <c r="CB129" i="11"/>
  <c r="CB134" i="11" s="1"/>
  <c r="CB126" i="11"/>
  <c r="CB125" i="11"/>
  <c r="CB124" i="11"/>
  <c r="CB123" i="11"/>
  <c r="CB122" i="11"/>
  <c r="CB127" i="11" s="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81" i="11"/>
  <c r="CB77" i="11"/>
  <c r="CB78" i="11" s="1"/>
  <c r="CB76" i="11"/>
  <c r="CB75" i="11"/>
  <c r="CB74" i="11"/>
  <c r="CB73" i="11"/>
  <c r="CB70" i="11"/>
  <c r="CB69" i="11"/>
  <c r="CB68" i="11"/>
  <c r="CB67" i="11"/>
  <c r="CB66" i="11"/>
  <c r="CB71" i="11" s="1"/>
  <c r="CB63" i="11"/>
  <c r="CB62" i="11"/>
  <c r="CB61" i="11"/>
  <c r="CB60" i="11"/>
  <c r="CB59" i="11"/>
  <c r="CB64" i="11" s="1"/>
  <c r="CB57" i="11"/>
  <c r="CB56" i="11"/>
  <c r="CB55" i="11"/>
  <c r="CB54" i="11"/>
  <c r="CB53" i="11"/>
  <c r="CB52" i="11"/>
  <c r="CB49" i="11"/>
  <c r="CB48" i="11"/>
  <c r="CB47" i="11"/>
  <c r="CB46" i="11"/>
  <c r="CB45" i="11"/>
  <c r="CB50" i="11" s="1"/>
  <c r="CB42" i="11"/>
  <c r="CB41" i="11"/>
  <c r="CB40" i="11"/>
  <c r="CB39" i="11"/>
  <c r="CB38" i="11"/>
  <c r="CB43" i="11" s="1"/>
  <c r="CB35" i="11"/>
  <c r="CB34" i="11"/>
  <c r="CB33" i="11"/>
  <c r="CB32" i="11"/>
  <c r="CB31" i="11"/>
  <c r="CB36" i="11" s="1"/>
  <c r="CB28" i="11"/>
  <c r="CB27" i="11"/>
  <c r="CB29" i="11" s="1"/>
  <c r="CB26" i="11"/>
  <c r="CB25" i="11"/>
  <c r="CB24" i="11"/>
  <c r="CB21" i="11"/>
  <c r="CB20" i="11"/>
  <c r="CB19" i="11"/>
  <c r="CB18" i="11"/>
  <c r="CB17" i="11"/>
  <c r="CB22" i="11" s="1"/>
  <c r="CB14" i="11"/>
  <c r="CB13" i="11"/>
  <c r="CB12" i="11"/>
  <c r="CB11" i="11"/>
  <c r="CB10" i="11"/>
  <c r="CB15" i="11" s="1"/>
  <c r="BF152" i="11"/>
  <c r="BF148" i="11"/>
  <c r="BF147" i="11"/>
  <c r="BF146" i="11"/>
  <c r="BF145" i="11"/>
  <c r="BF144" i="11"/>
  <c r="BF143" i="11"/>
  <c r="BF141" i="11"/>
  <c r="BF140" i="11"/>
  <c r="BF139" i="11"/>
  <c r="BF138" i="11"/>
  <c r="BF137" i="11"/>
  <c r="BF136" i="11"/>
  <c r="BF134" i="11"/>
  <c r="BF133" i="11"/>
  <c r="BF132" i="11"/>
  <c r="BF131" i="11"/>
  <c r="BF130" i="11"/>
  <c r="BF129" i="11"/>
  <c r="BF127" i="11"/>
  <c r="BF126" i="11"/>
  <c r="BF125" i="11"/>
  <c r="BF124" i="11"/>
  <c r="BF123" i="11"/>
  <c r="BF122" i="11"/>
  <c r="BF113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80" i="11"/>
  <c r="BF78" i="11"/>
  <c r="BF77" i="11"/>
  <c r="BF76" i="11"/>
  <c r="BF75" i="11"/>
  <c r="BF74" i="11"/>
  <c r="BF73" i="11"/>
  <c r="BF71" i="11"/>
  <c r="BF70" i="11"/>
  <c r="BF69" i="11"/>
  <c r="BF68" i="11"/>
  <c r="BF67" i="11"/>
  <c r="BF66" i="11"/>
  <c r="BF64" i="11"/>
  <c r="BF63" i="11"/>
  <c r="BF62" i="11"/>
  <c r="BF61" i="11"/>
  <c r="BF60" i="11"/>
  <c r="BF59" i="11"/>
  <c r="BF57" i="11"/>
  <c r="BF56" i="11"/>
  <c r="BF55" i="11"/>
  <c r="BF54" i="11"/>
  <c r="BF53" i="11"/>
  <c r="BF52" i="11"/>
  <c r="BF50" i="11"/>
  <c r="BF49" i="11"/>
  <c r="BF48" i="11"/>
  <c r="BF47" i="11"/>
  <c r="BF46" i="11"/>
  <c r="BF45" i="11"/>
  <c r="BF43" i="11"/>
  <c r="BF42" i="11"/>
  <c r="BF41" i="11"/>
  <c r="BF40" i="11"/>
  <c r="BF39" i="11"/>
  <c r="BF38" i="11"/>
  <c r="BF36" i="11"/>
  <c r="BF35" i="11"/>
  <c r="BF34" i="11"/>
  <c r="BF33" i="11"/>
  <c r="BF32" i="11"/>
  <c r="BF31" i="11"/>
  <c r="BF29" i="11"/>
  <c r="BF28" i="11"/>
  <c r="BF27" i="11"/>
  <c r="BF26" i="11"/>
  <c r="BF25" i="11"/>
  <c r="BF24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CB154" i="27"/>
  <c r="CB151" i="27"/>
  <c r="CB147" i="27"/>
  <c r="CB146" i="27"/>
  <c r="CB145" i="27"/>
  <c r="CB144" i="27"/>
  <c r="CB143" i="27"/>
  <c r="CB148" i="27" s="1"/>
  <c r="CB140" i="27"/>
  <c r="CB141" i="27" s="1"/>
  <c r="CB139" i="27"/>
  <c r="CB138" i="27"/>
  <c r="CB137" i="27"/>
  <c r="CB136" i="27"/>
  <c r="CB133" i="27"/>
  <c r="CB132" i="27"/>
  <c r="CB131" i="27"/>
  <c r="CB130" i="27"/>
  <c r="CB129" i="27"/>
  <c r="CB134" i="27" s="1"/>
  <c r="CB126" i="27"/>
  <c r="CB125" i="27"/>
  <c r="CB124" i="27"/>
  <c r="CB123" i="27"/>
  <c r="CB122" i="27"/>
  <c r="CB127" i="27" s="1"/>
  <c r="CB112" i="27"/>
  <c r="CB111" i="27"/>
  <c r="CB110" i="27"/>
  <c r="CB109" i="27"/>
  <c r="CB108" i="27"/>
  <c r="CB105" i="27"/>
  <c r="CB104" i="27"/>
  <c r="CB103" i="27"/>
  <c r="CB102" i="27"/>
  <c r="CB101" i="27"/>
  <c r="CB106" i="27" s="1"/>
  <c r="CB98" i="27"/>
  <c r="CB97" i="27"/>
  <c r="CB96" i="27"/>
  <c r="CB95" i="27"/>
  <c r="CB94" i="27"/>
  <c r="CB84" i="27"/>
  <c r="CB83" i="27"/>
  <c r="CB80" i="27"/>
  <c r="CB85" i="27" s="1"/>
  <c r="CB77" i="27"/>
  <c r="CB76" i="27"/>
  <c r="CB75" i="27"/>
  <c r="CB74" i="27"/>
  <c r="CB73" i="27"/>
  <c r="CB70" i="27"/>
  <c r="CB69" i="27"/>
  <c r="CB68" i="27"/>
  <c r="CB67" i="27"/>
  <c r="CB66" i="27"/>
  <c r="CB71" i="27" s="1"/>
  <c r="CB63" i="27"/>
  <c r="CB62" i="27"/>
  <c r="CB61" i="27"/>
  <c r="CB60" i="27"/>
  <c r="CB59" i="27"/>
  <c r="CB64" i="27" s="1"/>
  <c r="CB56" i="27"/>
  <c r="CB55" i="27"/>
  <c r="CB57" i="27" s="1"/>
  <c r="CB54" i="27"/>
  <c r="CB53" i="27"/>
  <c r="CB52" i="27"/>
  <c r="CB49" i="27"/>
  <c r="CB48" i="27"/>
  <c r="CB47" i="27"/>
  <c r="CB46" i="27"/>
  <c r="CB45" i="27"/>
  <c r="CB50" i="27" s="1"/>
  <c r="CB42" i="27"/>
  <c r="CB41" i="27"/>
  <c r="CB40" i="27"/>
  <c r="CB39" i="27"/>
  <c r="CB38" i="27"/>
  <c r="CB43" i="27" s="1"/>
  <c r="CB35" i="27"/>
  <c r="CB34" i="27"/>
  <c r="CB33" i="27"/>
  <c r="CB32" i="27"/>
  <c r="CB31" i="27"/>
  <c r="CB36" i="27" s="1"/>
  <c r="CB28" i="27"/>
  <c r="CB27" i="27"/>
  <c r="CB29" i="27" s="1"/>
  <c r="CB26" i="27"/>
  <c r="CB25" i="27"/>
  <c r="CB24" i="27"/>
  <c r="CB21" i="27"/>
  <c r="CB20" i="27"/>
  <c r="CB19" i="27"/>
  <c r="CB18" i="27"/>
  <c r="CB17" i="27"/>
  <c r="CB22" i="27" s="1"/>
  <c r="CB14" i="27"/>
  <c r="CB13" i="27"/>
  <c r="CB12" i="27"/>
  <c r="CB11" i="27"/>
  <c r="CB10" i="27"/>
  <c r="CB15" i="27" s="1"/>
  <c r="BF154" i="27"/>
  <c r="BF153" i="27"/>
  <c r="BF151" i="27"/>
  <c r="BF150" i="27"/>
  <c r="BF148" i="27"/>
  <c r="BF147" i="27"/>
  <c r="BF146" i="27"/>
  <c r="BF145" i="27"/>
  <c r="BF144" i="27"/>
  <c r="BF143" i="27"/>
  <c r="BF141" i="27"/>
  <c r="BF140" i="27"/>
  <c r="BF139" i="27"/>
  <c r="BF138" i="27"/>
  <c r="BF137" i="27"/>
  <c r="BF136" i="27"/>
  <c r="BF134" i="27"/>
  <c r="BF133" i="27"/>
  <c r="BF132" i="27"/>
  <c r="BF131" i="27"/>
  <c r="BF130" i="27"/>
  <c r="BF129" i="27"/>
  <c r="BF127" i="27"/>
  <c r="BF126" i="27"/>
  <c r="BF125" i="27"/>
  <c r="BF124" i="27"/>
  <c r="BF123" i="27"/>
  <c r="BF122" i="27"/>
  <c r="BF113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81" i="27"/>
  <c r="BF78" i="27"/>
  <c r="BF77" i="27"/>
  <c r="BF76" i="27"/>
  <c r="BF75" i="27"/>
  <c r="BF74" i="27"/>
  <c r="BF73" i="27"/>
  <c r="BF71" i="27"/>
  <c r="BF70" i="27"/>
  <c r="BF69" i="27"/>
  <c r="BF68" i="27"/>
  <c r="BF67" i="27"/>
  <c r="BF66" i="27"/>
  <c r="BF64" i="27"/>
  <c r="BF63" i="27"/>
  <c r="BF62" i="27"/>
  <c r="BF61" i="27"/>
  <c r="BF60" i="27"/>
  <c r="BF59" i="27"/>
  <c r="BF57" i="27"/>
  <c r="BF56" i="27"/>
  <c r="BF55" i="27"/>
  <c r="BF54" i="27"/>
  <c r="BF53" i="27"/>
  <c r="BF52" i="27"/>
  <c r="BF50" i="27"/>
  <c r="BF49" i="27"/>
  <c r="BF48" i="27"/>
  <c r="BF47" i="27"/>
  <c r="BF46" i="27"/>
  <c r="BF45" i="27"/>
  <c r="BF43" i="27"/>
  <c r="BF42" i="27"/>
  <c r="BF41" i="27"/>
  <c r="BF40" i="27"/>
  <c r="BF39" i="27"/>
  <c r="BF38" i="27"/>
  <c r="BF36" i="27"/>
  <c r="BF35" i="27"/>
  <c r="BF34" i="27"/>
  <c r="BF33" i="27"/>
  <c r="BF32" i="27"/>
  <c r="BF31" i="27"/>
  <c r="BF29" i="27"/>
  <c r="BF28" i="27"/>
  <c r="BF27" i="27"/>
  <c r="BF26" i="27"/>
  <c r="BF25" i="27"/>
  <c r="BF24" i="27"/>
  <c r="BF22" i="27"/>
  <c r="BF21" i="27"/>
  <c r="BF20" i="27"/>
  <c r="BF19" i="27"/>
  <c r="BF18" i="27"/>
  <c r="BF17" i="27"/>
  <c r="BF15" i="27"/>
  <c r="BF10" i="27"/>
  <c r="BF14" i="27"/>
  <c r="BF13" i="27"/>
  <c r="BF12" i="27"/>
  <c r="BF11" i="27"/>
  <c r="AJ120" i="11"/>
  <c r="BF120" i="11" s="1"/>
  <c r="AJ119" i="11"/>
  <c r="CB119" i="11" s="1"/>
  <c r="AJ118" i="11"/>
  <c r="CB118" i="11" s="1"/>
  <c r="AJ117" i="11"/>
  <c r="CB117" i="11" s="1"/>
  <c r="AJ116" i="11"/>
  <c r="CB116" i="11" s="1"/>
  <c r="AJ115" i="11"/>
  <c r="CB115" i="11" s="1"/>
  <c r="CB119" i="27"/>
  <c r="AJ118" i="27"/>
  <c r="CB118" i="27" s="1"/>
  <c r="AJ117" i="27"/>
  <c r="CB117" i="27" s="1"/>
  <c r="AJ116" i="27"/>
  <c r="CB116" i="27" s="1"/>
  <c r="AJ115" i="27"/>
  <c r="BF115" i="27" s="1"/>
  <c r="BF84" i="27"/>
  <c r="AJ83" i="27"/>
  <c r="BF83" i="27" s="1"/>
  <c r="AJ82" i="27"/>
  <c r="CB82" i="27" s="1"/>
  <c r="AJ81" i="27"/>
  <c r="CB81" i="27" s="1"/>
  <c r="AJ80" i="27"/>
  <c r="BF80" i="27" s="1"/>
  <c r="AJ85" i="11"/>
  <c r="BF85" i="11" s="1"/>
  <c r="AJ84" i="11"/>
  <c r="BF84" i="11" s="1"/>
  <c r="AJ83" i="11"/>
  <c r="BF83" i="11" s="1"/>
  <c r="AJ82" i="11"/>
  <c r="BF82" i="11" s="1"/>
  <c r="AJ81" i="11"/>
  <c r="BF81" i="11" s="1"/>
  <c r="AJ80" i="11"/>
  <c r="CB80" i="11" s="1"/>
  <c r="AJ106" i="11"/>
  <c r="BF106" i="11" s="1"/>
  <c r="AJ99" i="11"/>
  <c r="BF99" i="11" s="1"/>
  <c r="AJ106" i="27"/>
  <c r="BF106" i="27" s="1"/>
  <c r="AJ99" i="27"/>
  <c r="AJ155" i="27" s="1"/>
  <c r="BF155" i="27" s="1"/>
  <c r="AJ155" i="11"/>
  <c r="BF155" i="11" s="1"/>
  <c r="AJ150" i="27"/>
  <c r="CB150" i="27" s="1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BF112" i="33" s="1"/>
  <c r="AJ111" i="33"/>
  <c r="BF111" i="33" s="1"/>
  <c r="AJ110" i="33"/>
  <c r="BF110" i="33" s="1"/>
  <c r="AJ109" i="33"/>
  <c r="BF109" i="33" s="1"/>
  <c r="AJ108" i="33"/>
  <c r="BF108" i="33" s="1"/>
  <c r="AJ105" i="33"/>
  <c r="BF105" i="33" s="1"/>
  <c r="AJ104" i="33"/>
  <c r="CB104" i="33" s="1"/>
  <c r="AJ103" i="33"/>
  <c r="CB103" i="33" s="1"/>
  <c r="AJ102" i="33"/>
  <c r="CB102" i="33" s="1"/>
  <c r="AJ101" i="33"/>
  <c r="CB101" i="33" s="1"/>
  <c r="AJ98" i="33"/>
  <c r="CB98" i="33" s="1"/>
  <c r="AJ97" i="33"/>
  <c r="AJ83" i="33" s="1"/>
  <c r="CB83" i="33" s="1"/>
  <c r="AJ96" i="33"/>
  <c r="AJ82" i="33" s="1"/>
  <c r="CB82" i="33" s="1"/>
  <c r="AJ95" i="33"/>
  <c r="CB95" i="33" s="1"/>
  <c r="AJ94" i="33"/>
  <c r="CB94" i="33" s="1"/>
  <c r="AJ77" i="33"/>
  <c r="CB77" i="33" s="1"/>
  <c r="AJ76" i="33"/>
  <c r="BF76" i="33" s="1"/>
  <c r="AJ75" i="33"/>
  <c r="CB75" i="33" s="1"/>
  <c r="AJ74" i="33"/>
  <c r="CB74" i="33" s="1"/>
  <c r="AJ73" i="33"/>
  <c r="CB73" i="33" s="1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J15" i="33" s="1"/>
  <c r="AK10" i="11"/>
  <c r="AK11" i="11"/>
  <c r="AK12" i="11"/>
  <c r="AK13" i="11"/>
  <c r="AK14" i="11"/>
  <c r="AI118" i="11"/>
  <c r="AJ154" i="27"/>
  <c r="AJ153" i="27"/>
  <c r="CB153" i="27" s="1"/>
  <c r="AJ152" i="27"/>
  <c r="BF152" i="27" s="1"/>
  <c r="AJ151" i="27"/>
  <c r="AI150" i="11"/>
  <c r="AJ150" i="11"/>
  <c r="BF150" i="11" s="1"/>
  <c r="AJ154" i="11"/>
  <c r="BF154" i="11" s="1"/>
  <c r="AJ153" i="11"/>
  <c r="CB153" i="11" s="1"/>
  <c r="AJ152" i="11"/>
  <c r="CB152" i="11" s="1"/>
  <c r="AJ151" i="11"/>
  <c r="BF151" i="11" s="1"/>
  <c r="AI84" i="27"/>
  <c r="AI116" i="27"/>
  <c r="CB113" i="11" l="1"/>
  <c r="BF115" i="11"/>
  <c r="CB105" i="33"/>
  <c r="BF101" i="33"/>
  <c r="CB106" i="11"/>
  <c r="CB120" i="11"/>
  <c r="BF116" i="11"/>
  <c r="BF153" i="11"/>
  <c r="CB82" i="11"/>
  <c r="CB85" i="11" s="1"/>
  <c r="CB155" i="11"/>
  <c r="BF83" i="33"/>
  <c r="BF117" i="11"/>
  <c r="CB83" i="11"/>
  <c r="BF98" i="33"/>
  <c r="CB97" i="33"/>
  <c r="BF118" i="11"/>
  <c r="CB84" i="11"/>
  <c r="BF119" i="11"/>
  <c r="CB99" i="11"/>
  <c r="CB150" i="11"/>
  <c r="CB151" i="11"/>
  <c r="CB108" i="33"/>
  <c r="CB109" i="33"/>
  <c r="CB113" i="27"/>
  <c r="CB110" i="33"/>
  <c r="CB111" i="33"/>
  <c r="CB112" i="33"/>
  <c r="CB106" i="33"/>
  <c r="BF116" i="27"/>
  <c r="BF102" i="33"/>
  <c r="BF117" i="27"/>
  <c r="BF103" i="33"/>
  <c r="BF104" i="33"/>
  <c r="AJ120" i="27"/>
  <c r="BF120" i="27" s="1"/>
  <c r="BF118" i="27"/>
  <c r="BF119" i="27"/>
  <c r="CB99" i="27"/>
  <c r="BF82" i="27"/>
  <c r="CB155" i="27"/>
  <c r="AJ150" i="33"/>
  <c r="BF99" i="27"/>
  <c r="CB115" i="27"/>
  <c r="CB120" i="27" s="1"/>
  <c r="AJ85" i="27"/>
  <c r="BF85" i="27" s="1"/>
  <c r="BF94" i="33"/>
  <c r="BF95" i="33"/>
  <c r="CB152" i="27"/>
  <c r="BF96" i="33"/>
  <c r="BF97" i="33"/>
  <c r="CB96" i="33"/>
  <c r="CB99" i="33" s="1"/>
  <c r="BF73" i="33"/>
  <c r="BF74" i="33"/>
  <c r="BF75" i="33"/>
  <c r="CB76" i="33"/>
  <c r="CB78" i="33" s="1"/>
  <c r="BF77" i="33"/>
  <c r="CB78" i="27"/>
  <c r="AJ127" i="33"/>
  <c r="AJ115" i="33"/>
  <c r="AJ118" i="33"/>
  <c r="AJ116" i="33"/>
  <c r="AJ78" i="33"/>
  <c r="BF78" i="33" s="1"/>
  <c r="AJ64" i="33"/>
  <c r="AJ36" i="33"/>
  <c r="AJ71" i="33"/>
  <c r="AJ50" i="33"/>
  <c r="AJ22" i="33"/>
  <c r="AJ29" i="33"/>
  <c r="AJ43" i="33"/>
  <c r="AJ106" i="33"/>
  <c r="BF106" i="33" s="1"/>
  <c r="AJ148" i="33"/>
  <c r="AJ117" i="33"/>
  <c r="AJ153" i="33"/>
  <c r="AJ113" i="33"/>
  <c r="BF113" i="33" s="1"/>
  <c r="AJ154" i="33"/>
  <c r="AJ141" i="33"/>
  <c r="AJ57" i="33"/>
  <c r="AJ80" i="33"/>
  <c r="AJ99" i="33"/>
  <c r="AJ84" i="33"/>
  <c r="AJ119" i="33"/>
  <c r="AJ151" i="33"/>
  <c r="AJ152" i="33"/>
  <c r="AJ81" i="33"/>
  <c r="BE134" i="33"/>
  <c r="BZ155" i="11"/>
  <c r="CA143" i="11"/>
  <c r="CA144" i="11"/>
  <c r="CA145" i="11"/>
  <c r="CA146" i="11"/>
  <c r="CA147" i="11"/>
  <c r="CA136" i="11"/>
  <c r="CA137" i="11"/>
  <c r="CA141" i="11" s="1"/>
  <c r="CA138" i="11"/>
  <c r="CA139" i="11"/>
  <c r="CA140" i="11"/>
  <c r="CA129" i="11"/>
  <c r="CA130" i="11"/>
  <c r="CA131" i="11"/>
  <c r="CA132" i="11"/>
  <c r="CA133" i="11"/>
  <c r="CA122" i="11"/>
  <c r="CA123" i="11"/>
  <c r="CA124" i="11"/>
  <c r="CA125" i="11"/>
  <c r="CA126" i="11"/>
  <c r="CA108" i="11"/>
  <c r="CA109" i="11"/>
  <c r="CA110" i="11"/>
  <c r="CA111" i="11"/>
  <c r="CA112" i="11"/>
  <c r="CA101" i="11"/>
  <c r="CA106" i="11" s="1"/>
  <c r="CA102" i="11"/>
  <c r="CA103" i="11"/>
  <c r="CA104" i="11"/>
  <c r="CA105" i="11"/>
  <c r="CA94" i="11"/>
  <c r="CA99" i="11" s="1"/>
  <c r="CA95" i="11"/>
  <c r="CA96" i="11"/>
  <c r="CA97" i="11"/>
  <c r="CA98" i="11"/>
  <c r="CA73" i="11"/>
  <c r="CA74" i="11"/>
  <c r="CA75" i="11"/>
  <c r="CA76" i="11"/>
  <c r="CA77" i="11"/>
  <c r="CA66" i="11"/>
  <c r="CA67" i="11"/>
  <c r="CA68" i="11"/>
  <c r="CA69" i="11"/>
  <c r="CA70" i="11"/>
  <c r="CA59" i="11"/>
  <c r="CA60" i="11"/>
  <c r="CA64" i="11" s="1"/>
  <c r="CA61" i="11"/>
  <c r="CA62" i="11"/>
  <c r="CA63" i="11"/>
  <c r="CA52" i="11"/>
  <c r="CA53" i="11"/>
  <c r="CA54" i="11"/>
  <c r="CA55" i="11"/>
  <c r="CA56" i="11"/>
  <c r="CA45" i="11"/>
  <c r="CA46" i="11"/>
  <c r="CA47" i="11"/>
  <c r="CA48" i="11"/>
  <c r="CA49" i="11"/>
  <c r="CA38" i="11"/>
  <c r="CA39" i="11"/>
  <c r="CA40" i="11"/>
  <c r="CA41" i="11"/>
  <c r="CA42" i="11"/>
  <c r="CA31" i="11"/>
  <c r="CA32" i="11"/>
  <c r="CA33" i="11"/>
  <c r="CA34" i="11"/>
  <c r="CA35" i="11"/>
  <c r="CA24" i="11"/>
  <c r="CA25" i="11"/>
  <c r="CA26" i="11"/>
  <c r="CA27" i="11"/>
  <c r="CA28" i="11"/>
  <c r="CA17" i="11"/>
  <c r="CA18" i="11"/>
  <c r="CA19" i="11"/>
  <c r="CA20" i="11"/>
  <c r="CA21" i="11"/>
  <c r="CA10" i="11"/>
  <c r="CA11" i="11"/>
  <c r="CA12" i="11"/>
  <c r="CA13" i="11"/>
  <c r="CA14" i="11"/>
  <c r="BD155" i="11"/>
  <c r="BE143" i="11"/>
  <c r="BE144" i="11"/>
  <c r="BE145" i="11"/>
  <c r="BE146" i="11"/>
  <c r="BE147" i="11"/>
  <c r="BE148" i="11"/>
  <c r="BE136" i="11"/>
  <c r="BE137" i="11"/>
  <c r="BE138" i="11"/>
  <c r="BE139" i="11"/>
  <c r="BE140" i="11"/>
  <c r="BE141" i="11"/>
  <c r="BE129" i="11"/>
  <c r="BE130" i="11"/>
  <c r="BE131" i="11"/>
  <c r="BE132" i="11"/>
  <c r="BE133" i="11"/>
  <c r="BE122" i="11"/>
  <c r="BE123" i="11"/>
  <c r="BE124" i="11"/>
  <c r="BE125" i="11"/>
  <c r="BE126" i="11"/>
  <c r="BE127" i="11"/>
  <c r="BE108" i="11"/>
  <c r="BE109" i="11"/>
  <c r="BE110" i="11"/>
  <c r="BE111" i="11"/>
  <c r="BE112" i="11"/>
  <c r="BE101" i="11"/>
  <c r="BE102" i="11"/>
  <c r="BE103" i="11"/>
  <c r="BE104" i="11"/>
  <c r="BE105" i="11"/>
  <c r="BE94" i="11"/>
  <c r="BE95" i="11"/>
  <c r="BE96" i="11"/>
  <c r="BE97" i="11"/>
  <c r="BE98" i="11"/>
  <c r="BE73" i="11"/>
  <c r="BE74" i="11"/>
  <c r="BE75" i="11"/>
  <c r="BE76" i="11"/>
  <c r="BE77" i="11"/>
  <c r="BE66" i="11"/>
  <c r="BE67" i="11"/>
  <c r="BE68" i="11"/>
  <c r="BE69" i="11"/>
  <c r="BE70" i="11"/>
  <c r="BE71" i="11"/>
  <c r="BE59" i="11"/>
  <c r="BE60" i="11"/>
  <c r="BE61" i="11"/>
  <c r="BE62" i="11"/>
  <c r="BE63" i="11"/>
  <c r="BE64" i="11"/>
  <c r="BE52" i="11"/>
  <c r="BE53" i="11"/>
  <c r="BE54" i="11"/>
  <c r="BE55" i="11"/>
  <c r="BE56" i="11"/>
  <c r="BE57" i="11"/>
  <c r="BE45" i="11"/>
  <c r="BE46" i="11"/>
  <c r="BE47" i="11"/>
  <c r="BE48" i="11"/>
  <c r="BE49" i="11"/>
  <c r="BE50" i="11"/>
  <c r="BE38" i="11"/>
  <c r="BE39" i="11"/>
  <c r="BE40" i="11"/>
  <c r="BE41" i="11"/>
  <c r="BE42" i="11"/>
  <c r="BE43" i="11"/>
  <c r="BE36" i="11"/>
  <c r="BD36" i="11"/>
  <c r="BE31" i="11"/>
  <c r="BE32" i="11"/>
  <c r="BE33" i="11"/>
  <c r="BE34" i="11"/>
  <c r="BE35" i="11"/>
  <c r="BD29" i="11"/>
  <c r="BE29" i="11"/>
  <c r="BE24" i="11"/>
  <c r="BE25" i="11"/>
  <c r="BE26" i="11"/>
  <c r="BE27" i="11"/>
  <c r="BE28" i="11"/>
  <c r="BE17" i="11"/>
  <c r="BE18" i="11"/>
  <c r="BE19" i="11"/>
  <c r="BE20" i="11"/>
  <c r="BE21" i="11"/>
  <c r="BE22" i="11"/>
  <c r="BD15" i="11"/>
  <c r="BE15" i="11"/>
  <c r="BE10" i="11"/>
  <c r="BE11" i="11"/>
  <c r="BE12" i="11"/>
  <c r="BE13" i="11"/>
  <c r="BE14" i="11"/>
  <c r="CA143" i="27"/>
  <c r="CA144" i="27"/>
  <c r="CA145" i="27"/>
  <c r="CA146" i="27"/>
  <c r="CA147" i="27"/>
  <c r="CA136" i="27"/>
  <c r="CA137" i="27"/>
  <c r="CA138" i="27"/>
  <c r="CA139" i="27"/>
  <c r="CA140" i="27"/>
  <c r="CA129" i="27"/>
  <c r="CA130" i="27"/>
  <c r="CA131" i="27"/>
  <c r="CA132" i="27"/>
  <c r="CA133" i="27"/>
  <c r="CA122" i="27"/>
  <c r="CA123" i="27"/>
  <c r="CA124" i="27"/>
  <c r="CA125" i="27"/>
  <c r="CA126" i="27"/>
  <c r="CA108" i="27"/>
  <c r="CA109" i="27"/>
  <c r="CA110" i="27"/>
  <c r="CA111" i="27"/>
  <c r="CA112" i="27"/>
  <c r="CA101" i="27"/>
  <c r="CA102" i="27"/>
  <c r="CA103" i="27"/>
  <c r="CA104" i="27"/>
  <c r="CA105" i="27"/>
  <c r="CA94" i="27"/>
  <c r="CA95" i="27"/>
  <c r="CA96" i="27"/>
  <c r="CA97" i="27"/>
  <c r="CA98" i="27"/>
  <c r="CA73" i="27"/>
  <c r="CA74" i="27"/>
  <c r="CA75" i="27"/>
  <c r="CA76" i="27"/>
  <c r="CA77" i="27"/>
  <c r="CA66" i="27"/>
  <c r="CA67" i="27"/>
  <c r="CA68" i="27"/>
  <c r="CA69" i="27"/>
  <c r="CA70" i="27"/>
  <c r="CA59" i="27"/>
  <c r="CA60" i="27"/>
  <c r="CA61" i="27"/>
  <c r="CA62" i="27"/>
  <c r="CA63" i="27"/>
  <c r="CA52" i="27"/>
  <c r="CA53" i="27"/>
  <c r="CA54" i="27"/>
  <c r="CA55" i="27"/>
  <c r="CA56" i="27"/>
  <c r="CA45" i="27"/>
  <c r="CA46" i="27"/>
  <c r="CA47" i="27"/>
  <c r="CA48" i="27"/>
  <c r="CA49" i="27"/>
  <c r="CA38" i="27"/>
  <c r="CA39" i="27"/>
  <c r="CA40" i="27"/>
  <c r="CA41" i="27"/>
  <c r="CA42" i="27"/>
  <c r="CA31" i="27"/>
  <c r="CA32" i="27"/>
  <c r="CA33" i="27"/>
  <c r="CA34" i="27"/>
  <c r="CA35" i="27"/>
  <c r="CA24" i="27"/>
  <c r="CA25" i="27"/>
  <c r="CA26" i="27"/>
  <c r="CA27" i="27"/>
  <c r="CA28" i="27"/>
  <c r="CA17" i="27"/>
  <c r="CA18" i="27"/>
  <c r="CA19" i="27"/>
  <c r="CA20" i="27"/>
  <c r="CA21" i="27"/>
  <c r="CA13" i="27"/>
  <c r="CA10" i="27"/>
  <c r="CA11" i="27"/>
  <c r="CA12" i="27"/>
  <c r="CA14" i="27"/>
  <c r="BE148" i="27"/>
  <c r="BE143" i="27"/>
  <c r="BE144" i="27"/>
  <c r="BE145" i="27"/>
  <c r="BE146" i="27"/>
  <c r="BE147" i="27"/>
  <c r="BE141" i="27"/>
  <c r="BE136" i="27"/>
  <c r="BE137" i="27"/>
  <c r="BE138" i="27"/>
  <c r="BE139" i="27"/>
  <c r="BE140" i="27"/>
  <c r="BE129" i="27"/>
  <c r="BE130" i="27"/>
  <c r="BE131" i="27"/>
  <c r="BE132" i="27"/>
  <c r="BE133" i="27"/>
  <c r="BE127" i="27"/>
  <c r="BE122" i="27"/>
  <c r="BE123" i="27"/>
  <c r="BE124" i="27"/>
  <c r="BE125" i="27"/>
  <c r="BE126" i="27"/>
  <c r="BE108" i="27"/>
  <c r="BE109" i="27"/>
  <c r="BE110" i="27"/>
  <c r="BE111" i="27"/>
  <c r="BE112" i="27"/>
  <c r="BE101" i="27"/>
  <c r="BE102" i="27"/>
  <c r="BE103" i="27"/>
  <c r="BE104" i="27"/>
  <c r="BE105" i="27"/>
  <c r="BE94" i="27"/>
  <c r="BE95" i="27"/>
  <c r="BE96" i="27"/>
  <c r="BE97" i="27"/>
  <c r="BE98" i="27"/>
  <c r="BE73" i="27"/>
  <c r="BE74" i="27"/>
  <c r="BE75" i="27"/>
  <c r="BE76" i="27"/>
  <c r="BE77" i="27"/>
  <c r="BE71" i="27"/>
  <c r="BE66" i="27"/>
  <c r="BE67" i="27"/>
  <c r="BE68" i="27"/>
  <c r="BE69" i="27"/>
  <c r="BE70" i="27"/>
  <c r="BE64" i="27"/>
  <c r="BE59" i="27"/>
  <c r="BE60" i="27"/>
  <c r="BE61" i="27"/>
  <c r="BE62" i="27"/>
  <c r="BE63" i="27"/>
  <c r="BE57" i="27"/>
  <c r="BE52" i="27"/>
  <c r="BE53" i="27"/>
  <c r="BE54" i="27"/>
  <c r="BE55" i="27"/>
  <c r="BE56" i="27"/>
  <c r="BE50" i="27"/>
  <c r="BE45" i="27"/>
  <c r="BE46" i="27"/>
  <c r="BE47" i="27"/>
  <c r="BE48" i="27"/>
  <c r="BE49" i="27"/>
  <c r="BE42" i="27"/>
  <c r="BE43" i="27"/>
  <c r="BE38" i="27"/>
  <c r="BE39" i="27"/>
  <c r="BE40" i="27"/>
  <c r="BE41" i="27"/>
  <c r="BE36" i="27"/>
  <c r="BE35" i="27"/>
  <c r="BE31" i="27"/>
  <c r="BE32" i="27"/>
  <c r="BE33" i="27"/>
  <c r="BE34" i="27"/>
  <c r="BE29" i="27"/>
  <c r="BE28" i="27"/>
  <c r="BE24" i="27"/>
  <c r="BE25" i="27"/>
  <c r="BE26" i="27"/>
  <c r="BE27" i="27"/>
  <c r="BE22" i="27"/>
  <c r="BE17" i="27"/>
  <c r="BE18" i="27"/>
  <c r="BE19" i="27"/>
  <c r="BE20" i="27"/>
  <c r="BE21" i="27"/>
  <c r="BE14" i="27"/>
  <c r="BE15" i="27"/>
  <c r="BD15" i="27"/>
  <c r="BE11" i="27"/>
  <c r="BE12" i="27"/>
  <c r="BE13" i="27"/>
  <c r="BE10" i="27"/>
  <c r="AI78" i="11"/>
  <c r="BE78" i="11" s="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CB113" i="33" l="1"/>
  <c r="CB151" i="33"/>
  <c r="BF151" i="33"/>
  <c r="CB150" i="33"/>
  <c r="BF150" i="33"/>
  <c r="CB119" i="33"/>
  <c r="BF119" i="33"/>
  <c r="CB153" i="33"/>
  <c r="BF153" i="33"/>
  <c r="BF99" i="33"/>
  <c r="AJ155" i="33"/>
  <c r="BF80" i="33"/>
  <c r="CB80" i="33"/>
  <c r="BF116" i="33"/>
  <c r="CB116" i="33"/>
  <c r="CB84" i="33"/>
  <c r="BF84" i="33"/>
  <c r="CB81" i="33"/>
  <c r="BF81" i="33"/>
  <c r="BF118" i="33"/>
  <c r="CB118" i="33"/>
  <c r="CB117" i="33"/>
  <c r="BF117" i="33"/>
  <c r="CB152" i="33"/>
  <c r="BF152" i="33"/>
  <c r="BF154" i="33"/>
  <c r="CB154" i="33"/>
  <c r="BF115" i="33"/>
  <c r="CB115" i="33"/>
  <c r="AJ120" i="33"/>
  <c r="BF120" i="33" s="1"/>
  <c r="AJ85" i="33"/>
  <c r="BF85" i="33" s="1"/>
  <c r="CA106" i="27"/>
  <c r="CA29" i="27"/>
  <c r="CA15" i="11"/>
  <c r="CA71" i="11"/>
  <c r="CA134" i="11"/>
  <c r="CA29" i="11"/>
  <c r="CA50" i="11"/>
  <c r="CA113" i="11"/>
  <c r="CA36" i="11"/>
  <c r="CA43" i="11"/>
  <c r="CA127" i="11"/>
  <c r="CA148" i="11"/>
  <c r="CA57" i="11"/>
  <c r="CA22" i="11"/>
  <c r="CA78" i="11"/>
  <c r="CA71" i="27"/>
  <c r="CA78" i="27"/>
  <c r="CA15" i="27"/>
  <c r="CA36" i="27"/>
  <c r="CA50" i="27"/>
  <c r="CA22" i="27"/>
  <c r="CA127" i="27"/>
  <c r="CA148" i="27"/>
  <c r="CA99" i="27"/>
  <c r="CA43" i="27"/>
  <c r="CA141" i="27"/>
  <c r="CA57" i="27"/>
  <c r="CA113" i="27"/>
  <c r="CA64" i="27"/>
  <c r="CA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CB120" i="33" l="1"/>
  <c r="CB85" i="33"/>
  <c r="BF155" i="33"/>
  <c r="CB155" i="33"/>
  <c r="AI115" i="11"/>
  <c r="AI116" i="11"/>
  <c r="AH115" i="11"/>
  <c r="AI117" i="11"/>
  <c r="AI119" i="11"/>
  <c r="AI85" i="11"/>
  <c r="BE85" i="11" s="1"/>
  <c r="AI81" i="11"/>
  <c r="AI82" i="11"/>
  <c r="AI83" i="11"/>
  <c r="AI84" i="11"/>
  <c r="AI80" i="11"/>
  <c r="AI134" i="11"/>
  <c r="BE134" i="11" s="1"/>
  <c r="AI113" i="11"/>
  <c r="BE113" i="11" s="1"/>
  <c r="AI106" i="11"/>
  <c r="BE106" i="11" s="1"/>
  <c r="AI99" i="11"/>
  <c r="BE99" i="11" s="1"/>
  <c r="AI150" i="27"/>
  <c r="AI119" i="27"/>
  <c r="AI117" i="27"/>
  <c r="AI118" i="27"/>
  <c r="AI115" i="27"/>
  <c r="AI120" i="27" s="1"/>
  <c r="AI81" i="27"/>
  <c r="AI82" i="27"/>
  <c r="AI83" i="27"/>
  <c r="AI80" i="27"/>
  <c r="AI134" i="27"/>
  <c r="AI113" i="27"/>
  <c r="AI106" i="27"/>
  <c r="AI99" i="27"/>
  <c r="AG150" i="27"/>
  <c r="CA118" i="11" l="1"/>
  <c r="BE118" i="11"/>
  <c r="CA119" i="11"/>
  <c r="BE119" i="11"/>
  <c r="BE80" i="11"/>
  <c r="CA80" i="11"/>
  <c r="CA85" i="11" s="1"/>
  <c r="BE117" i="11"/>
  <c r="CA117" i="11"/>
  <c r="AI120" i="11"/>
  <c r="BE120" i="11" s="1"/>
  <c r="BE82" i="11"/>
  <c r="CA82" i="11"/>
  <c r="BE116" i="11"/>
  <c r="CA116" i="11"/>
  <c r="CA84" i="11"/>
  <c r="BE84" i="11"/>
  <c r="BE83" i="11"/>
  <c r="CA83" i="11"/>
  <c r="BE81" i="11"/>
  <c r="CA81" i="11"/>
  <c r="BE115" i="11"/>
  <c r="CA115" i="11"/>
  <c r="AI85" i="27"/>
  <c r="AI155" i="11"/>
  <c r="AI155" i="27"/>
  <c r="AI154" i="27"/>
  <c r="CA155" i="11" l="1"/>
  <c r="BE155" i="11"/>
  <c r="CA120" i="11"/>
  <c r="CA150" i="11"/>
  <c r="BE150" i="11"/>
  <c r="AI153" i="27"/>
  <c r="AI151" i="27"/>
  <c r="F169" i="18"/>
  <c r="H171" i="18"/>
  <c r="G171" i="18"/>
  <c r="F171" i="18"/>
  <c r="H170" i="18"/>
  <c r="G170" i="18"/>
  <c r="F170" i="18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I69" i="33"/>
  <c r="AI68" i="33"/>
  <c r="AI67" i="33"/>
  <c r="AI66" i="33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H155" i="11"/>
  <c r="AI151" i="11"/>
  <c r="AI152" i="11"/>
  <c r="AI153" i="11"/>
  <c r="AI154" i="11"/>
  <c r="AH150" i="11"/>
  <c r="AI152" i="27"/>
  <c r="AH150" i="27"/>
  <c r="CA152" i="11" l="1"/>
  <c r="BE152" i="11"/>
  <c r="CA151" i="11"/>
  <c r="BE151" i="11"/>
  <c r="BE153" i="11"/>
  <c r="CA153" i="11"/>
  <c r="CA154" i="11"/>
  <c r="BE154" i="11"/>
  <c r="AI15" i="33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BZ154" i="11"/>
  <c r="BZ153" i="11"/>
  <c r="BZ152" i="11"/>
  <c r="BZ151" i="11"/>
  <c r="BZ150" i="11"/>
  <c r="BZ147" i="11"/>
  <c r="BZ146" i="11"/>
  <c r="BZ145" i="11"/>
  <c r="BZ148" i="11" s="1"/>
  <c r="BZ144" i="11"/>
  <c r="BZ143" i="11"/>
  <c r="BZ140" i="11"/>
  <c r="BZ139" i="11"/>
  <c r="BZ138" i="11"/>
  <c r="BZ137" i="11"/>
  <c r="BZ136" i="11"/>
  <c r="BZ141" i="11" s="1"/>
  <c r="BZ133" i="11"/>
  <c r="BZ132" i="11"/>
  <c r="BZ131" i="11"/>
  <c r="BZ130" i="11"/>
  <c r="BZ129" i="11"/>
  <c r="BZ134" i="11" s="1"/>
  <c r="BZ127" i="11"/>
  <c r="BZ126" i="11"/>
  <c r="BZ125" i="11"/>
  <c r="BZ124" i="11"/>
  <c r="BZ123" i="11"/>
  <c r="BZ122" i="11"/>
  <c r="BZ119" i="11"/>
  <c r="BZ118" i="11"/>
  <c r="BZ117" i="11"/>
  <c r="BZ120" i="11" s="1"/>
  <c r="BZ116" i="11"/>
  <c r="BZ115" i="11"/>
  <c r="BZ112" i="11"/>
  <c r="BZ111" i="11"/>
  <c r="BZ110" i="11"/>
  <c r="BZ109" i="11"/>
  <c r="BZ113" i="11" s="1"/>
  <c r="BZ108" i="11"/>
  <c r="BZ105" i="11"/>
  <c r="BZ104" i="11"/>
  <c r="BZ103" i="11"/>
  <c r="BZ102" i="11"/>
  <c r="BZ101" i="11"/>
  <c r="BZ106" i="11" s="1"/>
  <c r="BZ99" i="11"/>
  <c r="BZ98" i="11"/>
  <c r="BZ97" i="11"/>
  <c r="BZ96" i="11"/>
  <c r="BZ95" i="11"/>
  <c r="BZ94" i="11"/>
  <c r="BZ84" i="11"/>
  <c r="BZ83" i="11"/>
  <c r="BZ82" i="11"/>
  <c r="BZ85" i="11" s="1"/>
  <c r="BZ81" i="11"/>
  <c r="BZ80" i="11"/>
  <c r="BZ77" i="11"/>
  <c r="BZ78" i="11" s="1"/>
  <c r="BZ76" i="11"/>
  <c r="BZ75" i="11"/>
  <c r="BZ74" i="11"/>
  <c r="BZ73" i="11"/>
  <c r="BZ70" i="11"/>
  <c r="BZ69" i="11"/>
  <c r="BZ68" i="11"/>
  <c r="BZ67" i="11"/>
  <c r="BZ66" i="11"/>
  <c r="BZ71" i="11" s="1"/>
  <c r="BZ64" i="11"/>
  <c r="BZ63" i="11"/>
  <c r="BZ62" i="11"/>
  <c r="BZ61" i="11"/>
  <c r="BZ60" i="11"/>
  <c r="BZ59" i="11"/>
  <c r="BZ56" i="11"/>
  <c r="BZ55" i="11"/>
  <c r="BZ54" i="11"/>
  <c r="BZ57" i="11" s="1"/>
  <c r="BZ53" i="11"/>
  <c r="BZ52" i="11"/>
  <c r="BZ49" i="11"/>
  <c r="BZ48" i="11"/>
  <c r="BZ47" i="11"/>
  <c r="BZ46" i="11"/>
  <c r="BZ45" i="11"/>
  <c r="BZ50" i="11" s="1"/>
  <c r="BZ42" i="11"/>
  <c r="BZ41" i="11"/>
  <c r="BZ40" i="11"/>
  <c r="BZ39" i="11"/>
  <c r="BZ38" i="11"/>
  <c r="BZ43" i="11" s="1"/>
  <c r="BZ36" i="11"/>
  <c r="BZ35" i="11"/>
  <c r="BZ34" i="11"/>
  <c r="BZ33" i="11"/>
  <c r="BZ32" i="11"/>
  <c r="BZ31" i="11"/>
  <c r="BZ28" i="11"/>
  <c r="BZ27" i="11"/>
  <c r="BZ26" i="11"/>
  <c r="BZ29" i="11" s="1"/>
  <c r="BZ25" i="11"/>
  <c r="BZ24" i="11"/>
  <c r="BZ21" i="11"/>
  <c r="BZ20" i="11"/>
  <c r="BZ19" i="11"/>
  <c r="BZ18" i="11"/>
  <c r="BZ22" i="11" s="1"/>
  <c r="BZ17" i="11"/>
  <c r="BZ14" i="11"/>
  <c r="BZ13" i="11"/>
  <c r="BZ12" i="11"/>
  <c r="BZ11" i="11"/>
  <c r="BZ10" i="11"/>
  <c r="BZ15" i="11" s="1"/>
  <c r="BZ147" i="27"/>
  <c r="BZ146" i="27"/>
  <c r="BZ145" i="27"/>
  <c r="BZ148" i="27" s="1"/>
  <c r="BZ144" i="27"/>
  <c r="BZ143" i="27"/>
  <c r="BZ140" i="27"/>
  <c r="BZ139" i="27"/>
  <c r="BZ138" i="27"/>
  <c r="BZ137" i="27"/>
  <c r="BZ141" i="27" s="1"/>
  <c r="BZ136" i="27"/>
  <c r="BZ133" i="27"/>
  <c r="BZ132" i="27"/>
  <c r="BZ131" i="27"/>
  <c r="BZ130" i="27"/>
  <c r="BZ129" i="27"/>
  <c r="BZ134" i="27" s="1"/>
  <c r="BZ126" i="27"/>
  <c r="BZ125" i="27"/>
  <c r="BZ124" i="27"/>
  <c r="BZ123" i="27"/>
  <c r="BZ122" i="27"/>
  <c r="BZ127" i="27" s="1"/>
  <c r="BZ112" i="27"/>
  <c r="BZ111" i="27"/>
  <c r="BZ110" i="27"/>
  <c r="BZ109" i="27"/>
  <c r="BZ108" i="27"/>
  <c r="BZ105" i="27"/>
  <c r="BZ104" i="27"/>
  <c r="BZ103" i="27"/>
  <c r="BZ102" i="27"/>
  <c r="BZ101" i="27"/>
  <c r="BZ106" i="27" s="1"/>
  <c r="BZ98" i="27"/>
  <c r="BZ97" i="27"/>
  <c r="BZ96" i="27"/>
  <c r="BZ95" i="27"/>
  <c r="BZ94" i="27"/>
  <c r="BZ99" i="27" s="1"/>
  <c r="BZ77" i="27"/>
  <c r="BZ76" i="27"/>
  <c r="BZ75" i="27"/>
  <c r="BZ74" i="27"/>
  <c r="BZ73" i="27"/>
  <c r="BZ70" i="27"/>
  <c r="BZ69" i="27"/>
  <c r="BZ68" i="27"/>
  <c r="BZ67" i="27"/>
  <c r="BZ66" i="27"/>
  <c r="BZ64" i="27"/>
  <c r="BZ63" i="27"/>
  <c r="BZ62" i="27"/>
  <c r="BZ61" i="27"/>
  <c r="BZ60" i="27"/>
  <c r="BZ59" i="27"/>
  <c r="BZ56" i="27"/>
  <c r="BZ55" i="27"/>
  <c r="BZ54" i="27"/>
  <c r="BZ57" i="27" s="1"/>
  <c r="BZ53" i="27"/>
  <c r="BZ52" i="27"/>
  <c r="BZ49" i="27"/>
  <c r="BZ48" i="27"/>
  <c r="BZ47" i="27"/>
  <c r="BZ46" i="27"/>
  <c r="BZ50" i="27" s="1"/>
  <c r="BZ45" i="27"/>
  <c r="BZ42" i="27"/>
  <c r="BZ41" i="27"/>
  <c r="BZ40" i="27"/>
  <c r="BZ39" i="27"/>
  <c r="BZ38" i="27"/>
  <c r="BZ35" i="27"/>
  <c r="BZ34" i="27"/>
  <c r="BZ33" i="27"/>
  <c r="BZ32" i="27"/>
  <c r="BZ31" i="27"/>
  <c r="BZ36" i="27" s="1"/>
  <c r="BZ28" i="27"/>
  <c r="BZ27" i="27"/>
  <c r="BZ26" i="27"/>
  <c r="BZ25" i="27"/>
  <c r="BZ24" i="27"/>
  <c r="BZ21" i="27"/>
  <c r="BZ20" i="27"/>
  <c r="BZ19" i="27"/>
  <c r="BZ18" i="27"/>
  <c r="BZ17" i="27"/>
  <c r="BZ14" i="27"/>
  <c r="BZ13" i="27"/>
  <c r="BZ12" i="27"/>
  <c r="BZ11" i="27"/>
  <c r="BZ10" i="27"/>
  <c r="BD154" i="11"/>
  <c r="BD153" i="11"/>
  <c r="BD152" i="11"/>
  <c r="BD151" i="11"/>
  <c r="BD150" i="11"/>
  <c r="BD148" i="11"/>
  <c r="BD147" i="11"/>
  <c r="BD146" i="11"/>
  <c r="BD145" i="11"/>
  <c r="BD144" i="11"/>
  <c r="BD143" i="11"/>
  <c r="BD141" i="11"/>
  <c r="BD140" i="11"/>
  <c r="BD139" i="11"/>
  <c r="BD138" i="11"/>
  <c r="BD137" i="11"/>
  <c r="BD136" i="11"/>
  <c r="BD134" i="11"/>
  <c r="BD133" i="11"/>
  <c r="BD132" i="11"/>
  <c r="BD131" i="11"/>
  <c r="BD130" i="11"/>
  <c r="BD129" i="11"/>
  <c r="BD127" i="11"/>
  <c r="BD126" i="11"/>
  <c r="BD125" i="11"/>
  <c r="BD124" i="11"/>
  <c r="BD123" i="11"/>
  <c r="BD122" i="11"/>
  <c r="BD120" i="11"/>
  <c r="BD119" i="11"/>
  <c r="BD118" i="11"/>
  <c r="BD117" i="11"/>
  <c r="BD116" i="11"/>
  <c r="BD115" i="11"/>
  <c r="BD113" i="11"/>
  <c r="BD112" i="11"/>
  <c r="BD111" i="11"/>
  <c r="BD110" i="11"/>
  <c r="BD109" i="11"/>
  <c r="BD108" i="11"/>
  <c r="BD106" i="11"/>
  <c r="BD105" i="11"/>
  <c r="BD104" i="11"/>
  <c r="BD103" i="11"/>
  <c r="BD102" i="11"/>
  <c r="BD101" i="11"/>
  <c r="BD99" i="11"/>
  <c r="BD98" i="11"/>
  <c r="BD97" i="11"/>
  <c r="BD96" i="11"/>
  <c r="BD95" i="11"/>
  <c r="BD94" i="11"/>
  <c r="BD85" i="11"/>
  <c r="BD84" i="11"/>
  <c r="BD83" i="11"/>
  <c r="BD82" i="11"/>
  <c r="BD81" i="11"/>
  <c r="BD80" i="11"/>
  <c r="BD78" i="11"/>
  <c r="BD77" i="11"/>
  <c r="BD76" i="11"/>
  <c r="BD75" i="11"/>
  <c r="BD74" i="11"/>
  <c r="BD73" i="11"/>
  <c r="BD71" i="11"/>
  <c r="BD70" i="11"/>
  <c r="BD69" i="11"/>
  <c r="BD68" i="11"/>
  <c r="BD67" i="11"/>
  <c r="BD66" i="11"/>
  <c r="BD64" i="11"/>
  <c r="BD63" i="11"/>
  <c r="BD62" i="11"/>
  <c r="BD61" i="11"/>
  <c r="BD60" i="11"/>
  <c r="BD59" i="11"/>
  <c r="BD57" i="11"/>
  <c r="BD56" i="11"/>
  <c r="BD55" i="11"/>
  <c r="BD54" i="11"/>
  <c r="BD53" i="11"/>
  <c r="BD52" i="11"/>
  <c r="BD50" i="11"/>
  <c r="BD49" i="11"/>
  <c r="BD48" i="11"/>
  <c r="BD47" i="11"/>
  <c r="BD46" i="11"/>
  <c r="BD45" i="11"/>
  <c r="BD43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2" i="11"/>
  <c r="BD21" i="11"/>
  <c r="BD20" i="11"/>
  <c r="BD19" i="11"/>
  <c r="BD18" i="11"/>
  <c r="BD17" i="11"/>
  <c r="BD14" i="11"/>
  <c r="BD13" i="11"/>
  <c r="BD12" i="11"/>
  <c r="BD11" i="11"/>
  <c r="BD10" i="11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7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7" i="27"/>
  <c r="BD76" i="27"/>
  <c r="BD75" i="27"/>
  <c r="BD74" i="27"/>
  <c r="BD73" i="27"/>
  <c r="BD71" i="27"/>
  <c r="BD70" i="27"/>
  <c r="BD69" i="27"/>
  <c r="BD68" i="27"/>
  <c r="BD67" i="27"/>
  <c r="BD66" i="27"/>
  <c r="BD64" i="27"/>
  <c r="BD63" i="27"/>
  <c r="BD62" i="27"/>
  <c r="BD61" i="27"/>
  <c r="BD60" i="27"/>
  <c r="BD59" i="27"/>
  <c r="BD57" i="27"/>
  <c r="BD56" i="27"/>
  <c r="BD55" i="27"/>
  <c r="BD54" i="27"/>
  <c r="BD53" i="27"/>
  <c r="BD52" i="27"/>
  <c r="BD50" i="27"/>
  <c r="BD49" i="27"/>
  <c r="BD48" i="27"/>
  <c r="BD47" i="27"/>
  <c r="BD46" i="27"/>
  <c r="BD45" i="27"/>
  <c r="BD43" i="27"/>
  <c r="BD42" i="27"/>
  <c r="BD41" i="27"/>
  <c r="BD40" i="27"/>
  <c r="BD39" i="27"/>
  <c r="BD38" i="27"/>
  <c r="BD36" i="27"/>
  <c r="BD35" i="27"/>
  <c r="BD34" i="27"/>
  <c r="BD33" i="27"/>
  <c r="BD32" i="27"/>
  <c r="BD31" i="27"/>
  <c r="BD29" i="27"/>
  <c r="BD28" i="27"/>
  <c r="BD27" i="27"/>
  <c r="BD26" i="27"/>
  <c r="BD25" i="27"/>
  <c r="BD24" i="27"/>
  <c r="BD22" i="27"/>
  <c r="BD21" i="27"/>
  <c r="BD20" i="27"/>
  <c r="BD19" i="27"/>
  <c r="BD18" i="27"/>
  <c r="BD17" i="27"/>
  <c r="BD14" i="27"/>
  <c r="BD13" i="27"/>
  <c r="BD12" i="27"/>
  <c r="BD11" i="27"/>
  <c r="BD10" i="27"/>
  <c r="BD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BZ78" i="27" l="1"/>
  <c r="BZ29" i="27"/>
  <c r="BZ113" i="27"/>
  <c r="BZ22" i="27"/>
  <c r="BZ43" i="27"/>
  <c r="BZ15" i="27"/>
  <c r="BZ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120" i="11"/>
  <c r="AH84" i="11"/>
  <c r="AH83" i="11"/>
  <c r="AH82" i="11"/>
  <c r="AH81" i="11"/>
  <c r="AH80" i="11"/>
  <c r="AH85" i="11" s="1"/>
  <c r="AH134" i="11"/>
  <c r="AH113" i="11"/>
  <c r="AH106" i="11"/>
  <c r="AH99" i="1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155" i="27" l="1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9" i="18" l="1"/>
  <c r="G169" i="18"/>
  <c r="H168" i="18"/>
  <c r="G168" i="18"/>
  <c r="F168" i="18"/>
  <c r="H167" i="18"/>
  <c r="G167" i="18"/>
  <c r="F167" i="18"/>
  <c r="H166" i="18"/>
  <c r="G166" i="18"/>
  <c r="F166" i="18"/>
  <c r="H165" i="18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AC134" i="27"/>
  <c r="AB134" i="27"/>
  <c r="AA134" i="27"/>
  <c r="AG134" i="11"/>
  <c r="AF134" i="11"/>
  <c r="AE134" i="11"/>
  <c r="AD134" i="11"/>
  <c r="AC134" i="11"/>
  <c r="AB134" i="11"/>
  <c r="AA134" i="1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8" i="33" s="1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97" i="33"/>
  <c r="AG96" i="33"/>
  <c r="AG95" i="33"/>
  <c r="AG94" i="33"/>
  <c r="AG80" i="33" s="1"/>
  <c r="AG84" i="33"/>
  <c r="AG77" i="33"/>
  <c r="AG76" i="33"/>
  <c r="AG75" i="33"/>
  <c r="AG74" i="33"/>
  <c r="AG73" i="33"/>
  <c r="AG70" i="33"/>
  <c r="AH154" i="33" s="1"/>
  <c r="AG69" i="33"/>
  <c r="AH153" i="33" s="1"/>
  <c r="AG68" i="33"/>
  <c r="AH152" i="33" s="1"/>
  <c r="AG67" i="33"/>
  <c r="AH151" i="33" s="1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50" i="33" s="1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F120" i="27" s="1"/>
  <c r="AE116" i="27"/>
  <c r="AD116" i="27"/>
  <c r="AG115" i="27"/>
  <c r="AF115" i="27"/>
  <c r="AE115" i="27"/>
  <c r="AD115" i="27"/>
  <c r="AD120" i="27" s="1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D85" i="27" s="1"/>
  <c r="AG84" i="11"/>
  <c r="AF84" i="11"/>
  <c r="AE84" i="11"/>
  <c r="AD84" i="11"/>
  <c r="AC84" i="11"/>
  <c r="AB84" i="11"/>
  <c r="AG83" i="11"/>
  <c r="AF83" i="11"/>
  <c r="AE83" i="11"/>
  <c r="AD83" i="11"/>
  <c r="AC83" i="11"/>
  <c r="AB83" i="11"/>
  <c r="AG82" i="11"/>
  <c r="AF82" i="11"/>
  <c r="AE82" i="11"/>
  <c r="AD82" i="11"/>
  <c r="AC82" i="11"/>
  <c r="AB82" i="11"/>
  <c r="AG81" i="11"/>
  <c r="AF81" i="11"/>
  <c r="AE81" i="11"/>
  <c r="AD81" i="11"/>
  <c r="AC81" i="11"/>
  <c r="AB81" i="11"/>
  <c r="AG80" i="11"/>
  <c r="AF80" i="11"/>
  <c r="AE80" i="11"/>
  <c r="AD80" i="11"/>
  <c r="AC80" i="11"/>
  <c r="AB80" i="11"/>
  <c r="AG155" i="11"/>
  <c r="AG154" i="11"/>
  <c r="AG153" i="11"/>
  <c r="AG152" i="11"/>
  <c r="AG151" i="11"/>
  <c r="AG150" i="11"/>
  <c r="AG154" i="27"/>
  <c r="AG153" i="27"/>
  <c r="AG152" i="27"/>
  <c r="AG151" i="27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1" i="11"/>
  <c r="BC70" i="11"/>
  <c r="BC69" i="11"/>
  <c r="BC68" i="11"/>
  <c r="BC67" i="11"/>
  <c r="BC66" i="11"/>
  <c r="BC64" i="11"/>
  <c r="BC63" i="11"/>
  <c r="BC62" i="11"/>
  <c r="BC61" i="11"/>
  <c r="BC60" i="11"/>
  <c r="BC59" i="11"/>
  <c r="BC57" i="11"/>
  <c r="BC56" i="11"/>
  <c r="BC55" i="11"/>
  <c r="BC54" i="11"/>
  <c r="BC53" i="11"/>
  <c r="BC52" i="11"/>
  <c r="BC50" i="11"/>
  <c r="BC49" i="11"/>
  <c r="BC48" i="11"/>
  <c r="BC47" i="11"/>
  <c r="BC46" i="11"/>
  <c r="BC45" i="11"/>
  <c r="BC43" i="11"/>
  <c r="BC42" i="11"/>
  <c r="BC41" i="11"/>
  <c r="BC40" i="11"/>
  <c r="BC39" i="11"/>
  <c r="BC38" i="11"/>
  <c r="BC36" i="11"/>
  <c r="BC35" i="11"/>
  <c r="BC34" i="11"/>
  <c r="BC33" i="11"/>
  <c r="BC32" i="11"/>
  <c r="BC31" i="11"/>
  <c r="BC29" i="11"/>
  <c r="BC28" i="11"/>
  <c r="BC27" i="11"/>
  <c r="BC26" i="11"/>
  <c r="BC25" i="11"/>
  <c r="BC24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7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1" i="27"/>
  <c r="BC70" i="27"/>
  <c r="BC69" i="27"/>
  <c r="BC68" i="27"/>
  <c r="BC67" i="27"/>
  <c r="BC66" i="27"/>
  <c r="BC64" i="27"/>
  <c r="BC63" i="27"/>
  <c r="BC62" i="27"/>
  <c r="BC61" i="27"/>
  <c r="BC60" i="27"/>
  <c r="BC59" i="27"/>
  <c r="BC57" i="27"/>
  <c r="BC56" i="27"/>
  <c r="BC55" i="27"/>
  <c r="BC54" i="27"/>
  <c r="BC53" i="27"/>
  <c r="BC52" i="27"/>
  <c r="BC50" i="27"/>
  <c r="BC49" i="27"/>
  <c r="BC48" i="27"/>
  <c r="BC47" i="27"/>
  <c r="BC46" i="27"/>
  <c r="BC45" i="27"/>
  <c r="BC43" i="27"/>
  <c r="BC42" i="27"/>
  <c r="BC41" i="27"/>
  <c r="BC40" i="27"/>
  <c r="BC39" i="27"/>
  <c r="BC38" i="27"/>
  <c r="BC36" i="27"/>
  <c r="BC35" i="27"/>
  <c r="BC34" i="27"/>
  <c r="BC33" i="27"/>
  <c r="BC32" i="27"/>
  <c r="BC31" i="27"/>
  <c r="BC29" i="27"/>
  <c r="BC28" i="27"/>
  <c r="BC27" i="27"/>
  <c r="BC26" i="27"/>
  <c r="BC25" i="27"/>
  <c r="BC24" i="27"/>
  <c r="BC22" i="27"/>
  <c r="BC21" i="27"/>
  <c r="BC20" i="27"/>
  <c r="BC19" i="27"/>
  <c r="BC18" i="27"/>
  <c r="BC17" i="27"/>
  <c r="BC15" i="27"/>
  <c r="BC14" i="27"/>
  <c r="BC13" i="27"/>
  <c r="BC12" i="27"/>
  <c r="BC11" i="27"/>
  <c r="BC10" i="27"/>
  <c r="BC134" i="33"/>
  <c r="BY147" i="11"/>
  <c r="BY146" i="11"/>
  <c r="BY145" i="11"/>
  <c r="BY144" i="11"/>
  <c r="BY143" i="11"/>
  <c r="BY140" i="11"/>
  <c r="BY139" i="11"/>
  <c r="BY138" i="11"/>
  <c r="BY137" i="11"/>
  <c r="BY136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50" i="11" s="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BY147" i="27"/>
  <c r="BY146" i="27"/>
  <c r="BY145" i="27"/>
  <c r="BY144" i="27"/>
  <c r="BY143" i="27"/>
  <c r="BY148" i="27" s="1"/>
  <c r="BY140" i="27"/>
  <c r="BY139" i="27"/>
  <c r="BY138" i="27"/>
  <c r="BY137" i="27"/>
  <c r="BY136" i="27"/>
  <c r="BY133" i="27"/>
  <c r="BY132" i="27"/>
  <c r="BY131" i="27"/>
  <c r="BY130" i="27"/>
  <c r="BY129" i="27"/>
  <c r="BY126" i="27"/>
  <c r="BY125" i="27"/>
  <c r="BY124" i="27"/>
  <c r="BY123" i="27"/>
  <c r="BY122" i="27"/>
  <c r="BY112" i="27"/>
  <c r="BY111" i="27"/>
  <c r="BY110" i="27"/>
  <c r="BY109" i="27"/>
  <c r="BY108" i="27"/>
  <c r="BY105" i="27"/>
  <c r="BY104" i="27"/>
  <c r="BY103" i="27"/>
  <c r="BY102" i="27"/>
  <c r="BY101" i="27"/>
  <c r="BY98" i="27"/>
  <c r="BY97" i="27"/>
  <c r="BY96" i="27"/>
  <c r="BY95" i="27"/>
  <c r="BY94" i="27"/>
  <c r="BY77" i="27"/>
  <c r="BY76" i="27"/>
  <c r="BY75" i="27"/>
  <c r="BY74" i="27"/>
  <c r="BY73" i="27"/>
  <c r="BY70" i="27"/>
  <c r="BY69" i="27"/>
  <c r="BY68" i="27"/>
  <c r="BY67" i="27"/>
  <c r="BY66" i="27"/>
  <c r="BY63" i="27"/>
  <c r="BY62" i="27"/>
  <c r="BY61" i="27"/>
  <c r="BY60" i="27"/>
  <c r="BY59" i="27"/>
  <c r="BY56" i="27"/>
  <c r="BY55" i="27"/>
  <c r="BY54" i="27"/>
  <c r="BY53" i="27"/>
  <c r="BY52" i="27"/>
  <c r="BY57" i="27" s="1"/>
  <c r="BY49" i="27"/>
  <c r="BY48" i="27"/>
  <c r="BY47" i="27"/>
  <c r="BY46" i="27"/>
  <c r="BY45" i="27"/>
  <c r="BY42" i="27"/>
  <c r="BY41" i="27"/>
  <c r="BY40" i="27"/>
  <c r="BY39" i="27"/>
  <c r="BY38" i="27"/>
  <c r="BY35" i="27"/>
  <c r="BY34" i="27"/>
  <c r="BY33" i="27"/>
  <c r="BY32" i="27"/>
  <c r="BY31" i="27"/>
  <c r="BY28" i="27"/>
  <c r="BY27" i="27"/>
  <c r="BY26" i="27"/>
  <c r="BY25" i="27"/>
  <c r="BY24" i="27"/>
  <c r="BY29" i="27" s="1"/>
  <c r="BY21" i="27"/>
  <c r="BY20" i="27"/>
  <c r="BY19" i="27"/>
  <c r="BY18" i="27"/>
  <c r="BY17" i="27"/>
  <c r="BY14" i="27"/>
  <c r="BY13" i="27"/>
  <c r="BY12" i="27"/>
  <c r="BY11" i="27"/>
  <c r="BY10" i="27"/>
  <c r="AG120" i="27" l="1"/>
  <c r="BY57" i="11"/>
  <c r="AG29" i="33"/>
  <c r="BY29" i="11"/>
  <c r="BY99" i="11"/>
  <c r="BY64" i="27"/>
  <c r="BY148" i="11"/>
  <c r="BY78" i="27"/>
  <c r="BY22" i="27"/>
  <c r="BY113" i="27"/>
  <c r="AD85" i="11"/>
  <c r="AG43" i="33"/>
  <c r="AG15" i="33"/>
  <c r="AG71" i="33"/>
  <c r="AH155" i="33" s="1"/>
  <c r="AH150" i="33"/>
  <c r="BY78" i="11"/>
  <c r="BY134" i="11"/>
  <c r="BY113" i="11"/>
  <c r="AG106" i="33"/>
  <c r="AG120" i="11"/>
  <c r="AG116" i="33"/>
  <c r="AG119" i="33"/>
  <c r="AG113" i="33"/>
  <c r="AG127" i="33"/>
  <c r="AG141" i="33"/>
  <c r="AC85" i="11"/>
  <c r="AE85" i="27"/>
  <c r="AE120" i="27"/>
  <c r="AG64" i="33"/>
  <c r="AB85" i="1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BY134" i="27"/>
  <c r="BY71" i="11"/>
  <c r="BY43" i="27"/>
  <c r="BY127" i="27"/>
  <c r="BY64" i="11"/>
  <c r="BY36" i="27"/>
  <c r="BY106" i="27"/>
  <c r="BY43" i="11"/>
  <c r="BY22" i="11"/>
  <c r="BY15" i="27"/>
  <c r="BY141" i="27"/>
  <c r="BY127" i="11"/>
  <c r="BY50" i="27"/>
  <c r="BY99" i="27"/>
  <c r="BY36" i="11"/>
  <c r="BY106" i="11"/>
  <c r="BY71" i="27"/>
  <c r="BY15" i="11"/>
  <c r="BY141" i="11"/>
  <c r="AG120" i="33" l="1"/>
  <c r="AG85" i="33"/>
  <c r="BB147" i="11"/>
  <c r="BB146" i="11"/>
  <c r="BB145" i="11"/>
  <c r="BB144" i="11"/>
  <c r="BB143" i="11"/>
  <c r="BB140" i="11"/>
  <c r="BB139" i="11"/>
  <c r="BB138" i="11"/>
  <c r="BB137" i="11"/>
  <c r="BB136" i="11"/>
  <c r="BB134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1" i="11"/>
  <c r="BB70" i="11"/>
  <c r="BB69" i="11"/>
  <c r="BB68" i="11"/>
  <c r="BB67" i="11"/>
  <c r="BB66" i="11"/>
  <c r="BB64" i="11"/>
  <c r="BB63" i="11"/>
  <c r="BB62" i="11"/>
  <c r="BB61" i="11"/>
  <c r="BB60" i="11"/>
  <c r="BB59" i="11"/>
  <c r="BB57" i="11"/>
  <c r="BB56" i="11"/>
  <c r="BB55" i="11"/>
  <c r="BB54" i="11"/>
  <c r="BB53" i="11"/>
  <c r="BB52" i="11"/>
  <c r="BB50" i="11"/>
  <c r="BB49" i="11"/>
  <c r="BB48" i="11"/>
  <c r="BB47" i="11"/>
  <c r="BB46" i="11"/>
  <c r="BB45" i="11"/>
  <c r="BB43" i="11"/>
  <c r="BB42" i="11"/>
  <c r="BB41" i="11"/>
  <c r="BB40" i="11"/>
  <c r="BB39" i="11"/>
  <c r="BB38" i="11"/>
  <c r="BB36" i="11"/>
  <c r="BB35" i="11"/>
  <c r="BB34" i="11"/>
  <c r="BB33" i="11"/>
  <c r="BB32" i="11"/>
  <c r="BB31" i="11"/>
  <c r="BB29" i="11"/>
  <c r="BB28" i="11"/>
  <c r="BB27" i="11"/>
  <c r="BB26" i="11"/>
  <c r="BB25" i="11"/>
  <c r="BB24" i="11"/>
  <c r="BB22" i="11"/>
  <c r="BB21" i="11"/>
  <c r="BB20" i="11"/>
  <c r="BB19" i="11"/>
  <c r="BB18" i="11"/>
  <c r="BB17" i="11"/>
  <c r="BB15" i="11"/>
  <c r="BB14" i="11"/>
  <c r="BB13" i="11"/>
  <c r="BB12" i="11"/>
  <c r="BB11" i="11"/>
  <c r="BB10" i="11"/>
  <c r="BB147" i="27"/>
  <c r="BB146" i="27"/>
  <c r="BB145" i="27"/>
  <c r="BB144" i="27"/>
  <c r="BB143" i="27"/>
  <c r="BB140" i="27"/>
  <c r="BB139" i="27"/>
  <c r="BB138" i="27"/>
  <c r="BB137" i="27"/>
  <c r="BB136" i="27"/>
  <c r="BB134" i="27"/>
  <c r="BB133" i="27"/>
  <c r="BB132" i="27"/>
  <c r="BB131" i="27"/>
  <c r="BB130" i="27"/>
  <c r="BB129" i="27"/>
  <c r="BB127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1" i="27"/>
  <c r="BB70" i="27"/>
  <c r="BB69" i="27"/>
  <c r="BB68" i="27"/>
  <c r="BB67" i="27"/>
  <c r="BB66" i="27"/>
  <c r="BB64" i="27"/>
  <c r="BB63" i="27"/>
  <c r="BB62" i="27"/>
  <c r="BB61" i="27"/>
  <c r="BB60" i="27"/>
  <c r="BB59" i="27"/>
  <c r="BB57" i="27"/>
  <c r="BB56" i="27"/>
  <c r="BB55" i="27"/>
  <c r="BB54" i="27"/>
  <c r="BB53" i="27"/>
  <c r="BB52" i="27"/>
  <c r="BB50" i="27"/>
  <c r="BB49" i="27"/>
  <c r="BB48" i="27"/>
  <c r="BB47" i="27"/>
  <c r="BB46" i="27"/>
  <c r="BB45" i="27"/>
  <c r="BB43" i="27"/>
  <c r="BB42" i="27"/>
  <c r="BB41" i="27"/>
  <c r="BB40" i="27"/>
  <c r="BB39" i="27"/>
  <c r="BB38" i="27"/>
  <c r="BB36" i="27"/>
  <c r="BB35" i="27"/>
  <c r="BB34" i="27"/>
  <c r="BB33" i="27"/>
  <c r="BB32" i="27"/>
  <c r="BB31" i="27"/>
  <c r="BB29" i="27"/>
  <c r="BB28" i="27"/>
  <c r="BB27" i="27"/>
  <c r="BB26" i="27"/>
  <c r="BB25" i="27"/>
  <c r="BB24" i="27"/>
  <c r="BB22" i="27"/>
  <c r="BB21" i="27"/>
  <c r="BB20" i="27"/>
  <c r="BB19" i="27"/>
  <c r="BB18" i="27"/>
  <c r="BB17" i="27"/>
  <c r="BB15" i="27"/>
  <c r="BB14" i="27"/>
  <c r="BB13" i="27"/>
  <c r="BB12" i="27"/>
  <c r="BB11" i="27"/>
  <c r="BB10" i="27"/>
  <c r="BX147" i="11"/>
  <c r="BX146" i="11"/>
  <c r="BX145" i="11"/>
  <c r="BX144" i="11"/>
  <c r="BX143" i="11"/>
  <c r="BX140" i="11"/>
  <c r="BX139" i="11"/>
  <c r="BX138" i="11"/>
  <c r="BX137" i="11"/>
  <c r="BX136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47" i="27"/>
  <c r="BX146" i="27"/>
  <c r="BX145" i="27"/>
  <c r="BX144" i="27"/>
  <c r="BX143" i="27"/>
  <c r="BX140" i="27"/>
  <c r="BX139" i="27"/>
  <c r="BX138" i="27"/>
  <c r="BX137" i="27"/>
  <c r="BX136" i="27"/>
  <c r="BX133" i="27"/>
  <c r="BX132" i="27"/>
  <c r="BX131" i="27"/>
  <c r="BX130" i="27"/>
  <c r="BX129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0" i="27"/>
  <c r="BX69" i="27"/>
  <c r="BX68" i="27"/>
  <c r="BX67" i="27"/>
  <c r="BX66" i="27"/>
  <c r="BX63" i="27"/>
  <c r="BX62" i="27"/>
  <c r="BX61" i="27"/>
  <c r="BX60" i="27"/>
  <c r="BX59" i="27"/>
  <c r="BX56" i="27"/>
  <c r="BX55" i="27"/>
  <c r="BX54" i="27"/>
  <c r="BX53" i="27"/>
  <c r="BX52" i="27"/>
  <c r="BX49" i="27"/>
  <c r="BX48" i="27"/>
  <c r="BX47" i="27"/>
  <c r="BX46" i="27"/>
  <c r="BX45" i="27"/>
  <c r="BX42" i="27"/>
  <c r="BX41" i="27"/>
  <c r="BX40" i="27"/>
  <c r="BX39" i="27"/>
  <c r="BX38" i="27"/>
  <c r="BX35" i="27"/>
  <c r="BX34" i="27"/>
  <c r="BX33" i="27"/>
  <c r="BX32" i="27"/>
  <c r="BX31" i="27"/>
  <c r="BX28" i="27"/>
  <c r="BX27" i="27"/>
  <c r="BX26" i="27"/>
  <c r="BX25" i="27"/>
  <c r="BX24" i="27"/>
  <c r="BX21" i="27"/>
  <c r="BX20" i="27"/>
  <c r="BX19" i="27"/>
  <c r="BX18" i="27"/>
  <c r="BX17" i="27"/>
  <c r="BX14" i="27"/>
  <c r="BX13" i="27"/>
  <c r="BX12" i="27"/>
  <c r="BX11" i="27"/>
  <c r="BX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BX99" i="11" l="1"/>
  <c r="BX106" i="27"/>
  <c r="BX78" i="27"/>
  <c r="BX43" i="27"/>
  <c r="BX36" i="11"/>
  <c r="BX29" i="27"/>
  <c r="BX22" i="11"/>
  <c r="BX141" i="11"/>
  <c r="BX64" i="27"/>
  <c r="BX127" i="27"/>
  <c r="BX29" i="11"/>
  <c r="BX141" i="27"/>
  <c r="BX148" i="27"/>
  <c r="BX15" i="11"/>
  <c r="BX57" i="11"/>
  <c r="BX71" i="11"/>
  <c r="BX134" i="11"/>
  <c r="BX22" i="27"/>
  <c r="BX57" i="27"/>
  <c r="BX50" i="11"/>
  <c r="BX78" i="11"/>
  <c r="BX36" i="27"/>
  <c r="BX99" i="27"/>
  <c r="BX148" i="11"/>
  <c r="BX15" i="27"/>
  <c r="BX71" i="27"/>
  <c r="BX134" i="27"/>
  <c r="BX64" i="11"/>
  <c r="BX113" i="11"/>
  <c r="BX127" i="11"/>
  <c r="BX50" i="27"/>
  <c r="BX113" i="27"/>
  <c r="BX43" i="11"/>
  <c r="BX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AE113" i="11"/>
  <c r="AF106" i="11"/>
  <c r="AE106" i="11"/>
  <c r="AF99" i="11"/>
  <c r="AE99" i="11"/>
  <c r="AF155" i="27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E99" i="27"/>
  <c r="AE155" i="27" s="1"/>
  <c r="AD120" i="11" l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116" i="33" s="1"/>
  <c r="AF94" i="33"/>
  <c r="AF70" i="33"/>
  <c r="AF69" i="33"/>
  <c r="AF68" i="33"/>
  <c r="AF67" i="33"/>
  <c r="AF66" i="33"/>
  <c r="AG150" i="33" s="1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7" i="33" l="1"/>
  <c r="AG151" i="33"/>
  <c r="AF115" i="33"/>
  <c r="AF148" i="33"/>
  <c r="AF119" i="33"/>
  <c r="AG152" i="33"/>
  <c r="AF118" i="33"/>
  <c r="AF120" i="33" s="1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B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85" i="33" l="1"/>
  <c r="BA134" i="33" l="1"/>
  <c r="AE147" i="33"/>
  <c r="AE146" i="33"/>
  <c r="AE145" i="33"/>
  <c r="AE144" i="33"/>
  <c r="AE143" i="33"/>
  <c r="AE148" i="33" s="1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19" i="33" l="1"/>
  <c r="AE115" i="33"/>
  <c r="AE84" i="33"/>
  <c r="AE78" i="33"/>
  <c r="AE118" i="33"/>
  <c r="AE99" i="33"/>
  <c r="AE116" i="33"/>
  <c r="AE113" i="33"/>
  <c r="AE106" i="33"/>
  <c r="AE141" i="33"/>
  <c r="AD78" i="33"/>
  <c r="AE117" i="33"/>
  <c r="AE127" i="33"/>
  <c r="AE80" i="33"/>
  <c r="BA147" i="27"/>
  <c r="BA146" i="27"/>
  <c r="BA145" i="27"/>
  <c r="BA144" i="27"/>
  <c r="BA143" i="27"/>
  <c r="BA140" i="27"/>
  <c r="BA139" i="27"/>
  <c r="BA138" i="27"/>
  <c r="BA137" i="27"/>
  <c r="BA136" i="27"/>
  <c r="BA134" i="27"/>
  <c r="BA133" i="27"/>
  <c r="BA132" i="27"/>
  <c r="BA131" i="27"/>
  <c r="BA130" i="27"/>
  <c r="BA129" i="27"/>
  <c r="BA127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1" i="27"/>
  <c r="BA70" i="27"/>
  <c r="BA69" i="27"/>
  <c r="BA68" i="27"/>
  <c r="BA67" i="27"/>
  <c r="BA66" i="27"/>
  <c r="BA64" i="27"/>
  <c r="BA63" i="27"/>
  <c r="BA62" i="27"/>
  <c r="BA61" i="27"/>
  <c r="BA60" i="27"/>
  <c r="BA59" i="27"/>
  <c r="BA57" i="27"/>
  <c r="BA56" i="27"/>
  <c r="BA55" i="27"/>
  <c r="BA54" i="27"/>
  <c r="BA53" i="27"/>
  <c r="BA52" i="27"/>
  <c r="BA50" i="27"/>
  <c r="BA49" i="27"/>
  <c r="BA48" i="27"/>
  <c r="BA47" i="27"/>
  <c r="BA46" i="27"/>
  <c r="BA45" i="27"/>
  <c r="BA43" i="27"/>
  <c r="BA42" i="27"/>
  <c r="BA41" i="27"/>
  <c r="BA40" i="27"/>
  <c r="BA39" i="27"/>
  <c r="BA38" i="27"/>
  <c r="BA36" i="27"/>
  <c r="BA35" i="27"/>
  <c r="BA34" i="27"/>
  <c r="BA33" i="27"/>
  <c r="BA32" i="27"/>
  <c r="BA31" i="27"/>
  <c r="BA29" i="27"/>
  <c r="BA28" i="27"/>
  <c r="BA27" i="27"/>
  <c r="BA26" i="27"/>
  <c r="BA25" i="27"/>
  <c r="BA24" i="27"/>
  <c r="BA22" i="27"/>
  <c r="BA21" i="27"/>
  <c r="BA20" i="27"/>
  <c r="BA19" i="27"/>
  <c r="BA18" i="27"/>
  <c r="BA17" i="27"/>
  <c r="BA15" i="27"/>
  <c r="BA14" i="27"/>
  <c r="BA13" i="27"/>
  <c r="BA12" i="27"/>
  <c r="BA11" i="27"/>
  <c r="BA10" i="27"/>
  <c r="BA147" i="11"/>
  <c r="BA146" i="11"/>
  <c r="BA145" i="11"/>
  <c r="BA144" i="11"/>
  <c r="BA143" i="11"/>
  <c r="BA140" i="11"/>
  <c r="BA139" i="11"/>
  <c r="BA138" i="11"/>
  <c r="BA137" i="11"/>
  <c r="BA136" i="11"/>
  <c r="BA134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1" i="11"/>
  <c r="BA70" i="11"/>
  <c r="BA69" i="11"/>
  <c r="BA68" i="11"/>
  <c r="BA67" i="11"/>
  <c r="BA66" i="11"/>
  <c r="BA64" i="11"/>
  <c r="BA63" i="11"/>
  <c r="BA62" i="11"/>
  <c r="BA61" i="11"/>
  <c r="BA60" i="11"/>
  <c r="BA59" i="11"/>
  <c r="BA57" i="11"/>
  <c r="BA56" i="11"/>
  <c r="BA55" i="11"/>
  <c r="BA54" i="11"/>
  <c r="BA53" i="11"/>
  <c r="BA52" i="11"/>
  <c r="BA50" i="11"/>
  <c r="BA49" i="11"/>
  <c r="BA48" i="11"/>
  <c r="BA47" i="11"/>
  <c r="BA46" i="11"/>
  <c r="BA45" i="11"/>
  <c r="BA43" i="11"/>
  <c r="BA42" i="11"/>
  <c r="BA41" i="11"/>
  <c r="BA40" i="11"/>
  <c r="BA39" i="11"/>
  <c r="BA38" i="11"/>
  <c r="BA36" i="11"/>
  <c r="BA35" i="11"/>
  <c r="BA34" i="11"/>
  <c r="BA33" i="11"/>
  <c r="BA32" i="11"/>
  <c r="BA31" i="11"/>
  <c r="BA29" i="11"/>
  <c r="BA28" i="11"/>
  <c r="BA27" i="11"/>
  <c r="BA26" i="11"/>
  <c r="BA25" i="11"/>
  <c r="BA24" i="11"/>
  <c r="BA22" i="11"/>
  <c r="BA21" i="11"/>
  <c r="BA20" i="11"/>
  <c r="BA19" i="11"/>
  <c r="BA18" i="11"/>
  <c r="BA17" i="11"/>
  <c r="BA15" i="11"/>
  <c r="BA14" i="11"/>
  <c r="BA13" i="11"/>
  <c r="BA12" i="11"/>
  <c r="BA11" i="11"/>
  <c r="BA10" i="11"/>
  <c r="BW147" i="27"/>
  <c r="BW146" i="27"/>
  <c r="BW145" i="27"/>
  <c r="BW144" i="27"/>
  <c r="BW143" i="27"/>
  <c r="BW140" i="27"/>
  <c r="BW139" i="27"/>
  <c r="BW138" i="27"/>
  <c r="BW137" i="27"/>
  <c r="BW136" i="27"/>
  <c r="BW133" i="27"/>
  <c r="BW132" i="27"/>
  <c r="BW131" i="27"/>
  <c r="BW130" i="27"/>
  <c r="BW129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0" i="27"/>
  <c r="BW69" i="27"/>
  <c r="BW68" i="27"/>
  <c r="BW67" i="27"/>
  <c r="BW66" i="27"/>
  <c r="BW63" i="27"/>
  <c r="BW62" i="27"/>
  <c r="BW61" i="27"/>
  <c r="BW60" i="27"/>
  <c r="BW59" i="27"/>
  <c r="BW56" i="27"/>
  <c r="BW55" i="27"/>
  <c r="BW54" i="27"/>
  <c r="BW53" i="27"/>
  <c r="BW52" i="27"/>
  <c r="BW49" i="27"/>
  <c r="BW48" i="27"/>
  <c r="BW47" i="27"/>
  <c r="BW46" i="27"/>
  <c r="BW45" i="27"/>
  <c r="BW42" i="27"/>
  <c r="BW41" i="27"/>
  <c r="BW40" i="27"/>
  <c r="BW39" i="27"/>
  <c r="BW38" i="27"/>
  <c r="BW35" i="27"/>
  <c r="BW34" i="27"/>
  <c r="BW33" i="27"/>
  <c r="BW32" i="27"/>
  <c r="BW31" i="27"/>
  <c r="BW28" i="27"/>
  <c r="BW27" i="27"/>
  <c r="BW26" i="27"/>
  <c r="BW25" i="27"/>
  <c r="BW24" i="27"/>
  <c r="BW21" i="27"/>
  <c r="BW20" i="27"/>
  <c r="BW19" i="27"/>
  <c r="BW18" i="27"/>
  <c r="BW17" i="27"/>
  <c r="BW14" i="27"/>
  <c r="BW13" i="27"/>
  <c r="BW12" i="27"/>
  <c r="BW11" i="27"/>
  <c r="BW10" i="27"/>
  <c r="BW147" i="11"/>
  <c r="BW146" i="11"/>
  <c r="BW145" i="11"/>
  <c r="BW144" i="11"/>
  <c r="BW143" i="11"/>
  <c r="BW140" i="11"/>
  <c r="BW139" i="11"/>
  <c r="BW138" i="11"/>
  <c r="BW137" i="11"/>
  <c r="BW136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BW57" i="11" l="1"/>
  <c r="BW36" i="11"/>
  <c r="BW36" i="27"/>
  <c r="BW64" i="27"/>
  <c r="BW15" i="27"/>
  <c r="BW50" i="27"/>
  <c r="BW71" i="27"/>
  <c r="BW29" i="27"/>
  <c r="BW22" i="27"/>
  <c r="BW43" i="27"/>
  <c r="BW127" i="27"/>
  <c r="BW57" i="27"/>
  <c r="BW106" i="27"/>
  <c r="BW29" i="11"/>
  <c r="BW64" i="11"/>
  <c r="BW22" i="11"/>
  <c r="BW113" i="11"/>
  <c r="BW134" i="11"/>
  <c r="BW43" i="11"/>
  <c r="BW127" i="11"/>
  <c r="BW99" i="11"/>
  <c r="BW141" i="11"/>
  <c r="BW50" i="11"/>
  <c r="BW71" i="11"/>
  <c r="AE85" i="33"/>
  <c r="BW106" i="11"/>
  <c r="BW15" i="11"/>
  <c r="BW148" i="11"/>
  <c r="AE120" i="33"/>
  <c r="BW78" i="27"/>
  <c r="BW78" i="11"/>
  <c r="BW148" i="27"/>
  <c r="BW141" i="27"/>
  <c r="BW134" i="27"/>
  <c r="BW113" i="27"/>
  <c r="BW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AD78" i="1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AZ147" i="11" l="1"/>
  <c r="AZ146" i="11"/>
  <c r="AZ145" i="11"/>
  <c r="AZ144" i="11"/>
  <c r="AZ143" i="11"/>
  <c r="AZ140" i="11"/>
  <c r="AZ139" i="11"/>
  <c r="AZ138" i="11"/>
  <c r="AZ137" i="11"/>
  <c r="AZ136" i="11"/>
  <c r="AZ134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1" i="11"/>
  <c r="AZ70" i="11"/>
  <c r="AZ69" i="11"/>
  <c r="AZ68" i="11"/>
  <c r="AZ67" i="11"/>
  <c r="AZ66" i="11"/>
  <c r="AZ64" i="11"/>
  <c r="AZ63" i="11"/>
  <c r="AZ62" i="11"/>
  <c r="AZ61" i="11"/>
  <c r="AZ60" i="11"/>
  <c r="AZ59" i="11"/>
  <c r="AZ57" i="11"/>
  <c r="AZ56" i="11"/>
  <c r="AZ55" i="11"/>
  <c r="AZ54" i="11"/>
  <c r="AZ53" i="11"/>
  <c r="AZ52" i="11"/>
  <c r="AZ50" i="11"/>
  <c r="AZ49" i="11"/>
  <c r="AZ48" i="11"/>
  <c r="AZ47" i="11"/>
  <c r="AZ46" i="11"/>
  <c r="AZ45" i="11"/>
  <c r="AZ43" i="11"/>
  <c r="AZ42" i="11"/>
  <c r="AZ41" i="11"/>
  <c r="AZ40" i="11"/>
  <c r="AZ39" i="11"/>
  <c r="AZ38" i="11"/>
  <c r="AZ36" i="11"/>
  <c r="AZ35" i="11"/>
  <c r="AZ34" i="11"/>
  <c r="AZ33" i="11"/>
  <c r="AZ32" i="11"/>
  <c r="AZ31" i="11"/>
  <c r="AZ29" i="11"/>
  <c r="AZ28" i="11"/>
  <c r="AZ27" i="11"/>
  <c r="AZ26" i="11"/>
  <c r="AZ25" i="11"/>
  <c r="AZ24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BV147" i="11"/>
  <c r="BV146" i="11"/>
  <c r="BV145" i="11"/>
  <c r="BV144" i="11"/>
  <c r="BV143" i="11"/>
  <c r="BV140" i="11"/>
  <c r="BV139" i="11"/>
  <c r="BV138" i="11"/>
  <c r="BV137" i="11"/>
  <c r="BV136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106" i="11" s="1"/>
  <c r="BV98" i="11"/>
  <c r="BV97" i="11"/>
  <c r="BV96" i="11"/>
  <c r="BV95" i="11"/>
  <c r="BV94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36" i="11" s="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147" i="27"/>
  <c r="BV146" i="27"/>
  <c r="BV145" i="27"/>
  <c r="BV144" i="27"/>
  <c r="BV143" i="27"/>
  <c r="BV140" i="27"/>
  <c r="BV139" i="27"/>
  <c r="BV138" i="27"/>
  <c r="BV137" i="27"/>
  <c r="BV136" i="27"/>
  <c r="BV133" i="27"/>
  <c r="BV132" i="27"/>
  <c r="BV131" i="27"/>
  <c r="BV130" i="27"/>
  <c r="BV129" i="27"/>
  <c r="BV126" i="27"/>
  <c r="BV125" i="27"/>
  <c r="BV124" i="27"/>
  <c r="BV123" i="27"/>
  <c r="BV122" i="27"/>
  <c r="BV112" i="27"/>
  <c r="BV111" i="27"/>
  <c r="BV110" i="27"/>
  <c r="BV109" i="27"/>
  <c r="BV108" i="27"/>
  <c r="BV105" i="27"/>
  <c r="BV104" i="27"/>
  <c r="BV103" i="27"/>
  <c r="BV102" i="27"/>
  <c r="BV101" i="27"/>
  <c r="BV98" i="27"/>
  <c r="BV97" i="27"/>
  <c r="BV96" i="27"/>
  <c r="BV95" i="27"/>
  <c r="BV94" i="27"/>
  <c r="BV77" i="27"/>
  <c r="BV76" i="27"/>
  <c r="BV75" i="27"/>
  <c r="BV74" i="27"/>
  <c r="BV73" i="27"/>
  <c r="BV70" i="27"/>
  <c r="BV69" i="27"/>
  <c r="BV68" i="27"/>
  <c r="BV67" i="27"/>
  <c r="BV66" i="27"/>
  <c r="BV63" i="27"/>
  <c r="BV62" i="27"/>
  <c r="BV61" i="27"/>
  <c r="BV60" i="27"/>
  <c r="BV59" i="27"/>
  <c r="BV56" i="27"/>
  <c r="BV55" i="27"/>
  <c r="BV54" i="27"/>
  <c r="BV53" i="27"/>
  <c r="BV52" i="27"/>
  <c r="BV49" i="27"/>
  <c r="BV48" i="27"/>
  <c r="BV47" i="27"/>
  <c r="BV46" i="27"/>
  <c r="BV45" i="27"/>
  <c r="BV42" i="27"/>
  <c r="BV41" i="27"/>
  <c r="BV40" i="27"/>
  <c r="BV39" i="27"/>
  <c r="BV38" i="27"/>
  <c r="BV35" i="27"/>
  <c r="BV34" i="27"/>
  <c r="BV33" i="27"/>
  <c r="BV32" i="27"/>
  <c r="BV31" i="27"/>
  <c r="BV28" i="27"/>
  <c r="BV27" i="27"/>
  <c r="BV26" i="27"/>
  <c r="BV25" i="27"/>
  <c r="BV24" i="27"/>
  <c r="BV21" i="27"/>
  <c r="BV20" i="27"/>
  <c r="BV19" i="27"/>
  <c r="BV18" i="27"/>
  <c r="BV17" i="27"/>
  <c r="BV14" i="27"/>
  <c r="BV13" i="27"/>
  <c r="BV12" i="27"/>
  <c r="BV11" i="27"/>
  <c r="BV10" i="27"/>
  <c r="AZ147" i="27"/>
  <c r="AZ146" i="27"/>
  <c r="AZ145" i="27"/>
  <c r="AZ144" i="27"/>
  <c r="AZ143" i="27"/>
  <c r="AZ140" i="27"/>
  <c r="AZ139" i="27"/>
  <c r="AZ138" i="27"/>
  <c r="AZ137" i="27"/>
  <c r="AZ136" i="27"/>
  <c r="AZ134" i="27"/>
  <c r="AZ133" i="27"/>
  <c r="AZ132" i="27"/>
  <c r="AZ131" i="27"/>
  <c r="AZ130" i="27"/>
  <c r="AZ129" i="27"/>
  <c r="AZ127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1" i="27"/>
  <c r="AZ70" i="27"/>
  <c r="AZ69" i="27"/>
  <c r="AZ68" i="27"/>
  <c r="AZ67" i="27"/>
  <c r="AZ66" i="27"/>
  <c r="AZ64" i="27"/>
  <c r="AZ63" i="27"/>
  <c r="AZ62" i="27"/>
  <c r="AZ61" i="27"/>
  <c r="AZ60" i="27"/>
  <c r="AZ59" i="27"/>
  <c r="AZ57" i="27"/>
  <c r="AZ56" i="27"/>
  <c r="AZ55" i="27"/>
  <c r="AZ54" i="27"/>
  <c r="AZ53" i="27"/>
  <c r="AZ52" i="27"/>
  <c r="AZ50" i="27"/>
  <c r="AZ49" i="27"/>
  <c r="AZ48" i="27"/>
  <c r="AZ47" i="27"/>
  <c r="AZ46" i="27"/>
  <c r="AZ45" i="27"/>
  <c r="AZ43" i="27"/>
  <c r="AZ42" i="27"/>
  <c r="AZ41" i="27"/>
  <c r="AZ40" i="27"/>
  <c r="AZ39" i="27"/>
  <c r="AZ38" i="27"/>
  <c r="AZ36" i="27"/>
  <c r="AZ35" i="27"/>
  <c r="AZ34" i="27"/>
  <c r="AZ33" i="27"/>
  <c r="AZ32" i="27"/>
  <c r="AZ31" i="27"/>
  <c r="AZ29" i="27"/>
  <c r="AZ28" i="27"/>
  <c r="AZ27" i="27"/>
  <c r="AZ26" i="27"/>
  <c r="AZ25" i="27"/>
  <c r="AZ24" i="27"/>
  <c r="AZ22" i="27"/>
  <c r="AZ21" i="27"/>
  <c r="AZ20" i="27"/>
  <c r="AZ19" i="27"/>
  <c r="AZ18" i="27"/>
  <c r="AZ17" i="27"/>
  <c r="AZ15" i="27"/>
  <c r="AZ14" i="27"/>
  <c r="AZ13" i="27"/>
  <c r="AZ12" i="27"/>
  <c r="AZ11" i="27"/>
  <c r="AZ10" i="27"/>
  <c r="AZ134" i="33"/>
  <c r="AY134" i="33"/>
  <c r="AD113" i="27"/>
  <c r="AD113" i="11"/>
  <c r="AD106" i="27"/>
  <c r="AD106" i="11"/>
  <c r="AD99" i="27"/>
  <c r="AD155" i="27" s="1"/>
  <c r="AD99" i="11"/>
  <c r="AD155" i="11" s="1"/>
  <c r="AD147" i="33"/>
  <c r="AD146" i="33"/>
  <c r="AD145" i="33"/>
  <c r="AD144" i="33"/>
  <c r="AD143" i="33"/>
  <c r="AD148" i="33" s="1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84" i="33" s="1"/>
  <c r="AD97" i="33"/>
  <c r="AD83" i="33" s="1"/>
  <c r="AD96" i="33"/>
  <c r="AD95" i="33"/>
  <c r="AD94" i="33"/>
  <c r="AD80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AE152" i="33" l="1"/>
  <c r="AE153" i="33"/>
  <c r="AE154" i="33"/>
  <c r="AE150" i="33"/>
  <c r="AE151" i="33"/>
  <c r="BV57" i="27"/>
  <c r="BV15" i="11"/>
  <c r="BV78" i="27"/>
  <c r="AD141" i="33"/>
  <c r="BV22" i="27"/>
  <c r="BV99" i="11"/>
  <c r="BV43" i="11"/>
  <c r="BV43" i="27"/>
  <c r="BV106" i="27"/>
  <c r="BV22" i="11"/>
  <c r="AD15" i="33"/>
  <c r="AD36" i="33"/>
  <c r="AD64" i="33"/>
  <c r="AD43" i="33"/>
  <c r="BV64" i="27"/>
  <c r="BV113" i="27"/>
  <c r="BV127" i="27"/>
  <c r="BV141" i="11"/>
  <c r="AD22" i="33"/>
  <c r="AD29" i="33"/>
  <c r="AD50" i="33"/>
  <c r="AD57" i="33"/>
  <c r="BV29" i="27"/>
  <c r="BV148" i="27"/>
  <c r="BV57" i="11"/>
  <c r="BV71" i="11"/>
  <c r="BV134" i="11"/>
  <c r="AD127" i="33"/>
  <c r="BV36" i="27"/>
  <c r="BV141" i="27"/>
  <c r="BV50" i="11"/>
  <c r="BV113" i="11"/>
  <c r="BV15" i="27"/>
  <c r="BV71" i="27"/>
  <c r="BV99" i="27"/>
  <c r="BV134" i="27"/>
  <c r="BV148" i="11"/>
  <c r="BV50" i="27"/>
  <c r="BV29" i="11"/>
  <c r="BV64" i="11"/>
  <c r="BV127" i="11"/>
  <c r="BV78" i="11"/>
  <c r="AD113" i="33"/>
  <c r="AD106" i="33"/>
  <c r="AD118" i="33"/>
  <c r="AD119" i="33"/>
  <c r="AD82" i="33"/>
  <c r="AD117" i="33"/>
  <c r="AD99" i="33"/>
  <c r="AD115" i="33"/>
  <c r="AD71" i="33"/>
  <c r="AE155" i="33" s="1"/>
  <c r="AD81" i="33"/>
  <c r="AD116" i="33"/>
  <c r="AD85" i="33" l="1"/>
  <c r="AD120" i="33"/>
  <c r="AY139" i="27" l="1"/>
  <c r="BU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AC113" i="11"/>
  <c r="AC106" i="27"/>
  <c r="AC84" i="27"/>
  <c r="AC83" i="27"/>
  <c r="AC82" i="27"/>
  <c r="AC81" i="27"/>
  <c r="AC80" i="27"/>
  <c r="AC106" i="11"/>
  <c r="AC99" i="27"/>
  <c r="AC155" i="27" s="1"/>
  <c r="AC99" i="11"/>
  <c r="AC155" i="11" s="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AY147" i="27"/>
  <c r="AY146" i="27"/>
  <c r="AY145" i="27"/>
  <c r="AY144" i="27"/>
  <c r="AY143" i="27"/>
  <c r="AY140" i="27"/>
  <c r="AY138" i="27"/>
  <c r="AY137" i="27"/>
  <c r="AY136" i="27"/>
  <c r="AY134" i="27"/>
  <c r="AY133" i="27"/>
  <c r="AY132" i="27"/>
  <c r="AY131" i="27"/>
  <c r="AY130" i="27"/>
  <c r="AY129" i="27"/>
  <c r="AY127" i="27"/>
  <c r="AY126" i="27"/>
  <c r="AY125" i="27"/>
  <c r="AY124" i="27"/>
  <c r="AY123" i="27"/>
  <c r="AY122" i="27"/>
  <c r="AY112" i="27"/>
  <c r="AY111" i="27"/>
  <c r="AY110" i="27"/>
  <c r="AY109" i="27"/>
  <c r="AY108" i="27"/>
  <c r="AY105" i="27"/>
  <c r="AY104" i="27"/>
  <c r="AY103" i="27"/>
  <c r="AY102" i="27"/>
  <c r="AY101" i="27"/>
  <c r="AY98" i="27"/>
  <c r="AY97" i="27"/>
  <c r="AY96" i="27"/>
  <c r="AY95" i="27"/>
  <c r="AY94" i="27"/>
  <c r="AY77" i="27"/>
  <c r="AY76" i="27"/>
  <c r="AY75" i="27"/>
  <c r="AY74" i="27"/>
  <c r="AY73" i="27"/>
  <c r="AY71" i="27"/>
  <c r="AY70" i="27"/>
  <c r="AY69" i="27"/>
  <c r="AY68" i="27"/>
  <c r="AY67" i="27"/>
  <c r="AY66" i="27"/>
  <c r="AY64" i="27"/>
  <c r="AY63" i="27"/>
  <c r="AY62" i="27"/>
  <c r="AY61" i="27"/>
  <c r="AY60" i="27"/>
  <c r="AY59" i="27"/>
  <c r="AY57" i="27"/>
  <c r="AY56" i="27"/>
  <c r="AY55" i="27"/>
  <c r="AY54" i="27"/>
  <c r="AY53" i="27"/>
  <c r="AY52" i="27"/>
  <c r="AY50" i="27"/>
  <c r="AY49" i="27"/>
  <c r="AY48" i="27"/>
  <c r="AY47" i="27"/>
  <c r="AY46" i="27"/>
  <c r="AY45" i="27"/>
  <c r="AY43" i="27"/>
  <c r="AY42" i="27"/>
  <c r="AY41" i="27"/>
  <c r="AY40" i="27"/>
  <c r="AY39" i="27"/>
  <c r="AY38" i="27"/>
  <c r="AY36" i="27"/>
  <c r="AY35" i="27"/>
  <c r="AY34" i="27"/>
  <c r="AY33" i="27"/>
  <c r="AY32" i="27"/>
  <c r="AY31" i="27"/>
  <c r="AY29" i="27"/>
  <c r="AY28" i="27"/>
  <c r="AY27" i="27"/>
  <c r="AY26" i="27"/>
  <c r="AY25" i="27"/>
  <c r="AY24" i="27"/>
  <c r="AY22" i="27"/>
  <c r="AY21" i="27"/>
  <c r="AY20" i="27"/>
  <c r="AY19" i="27"/>
  <c r="AY18" i="27"/>
  <c r="AY17" i="27"/>
  <c r="AY15" i="27"/>
  <c r="AY14" i="27"/>
  <c r="AY13" i="27"/>
  <c r="AY12" i="27"/>
  <c r="AY11" i="27"/>
  <c r="AY10" i="27"/>
  <c r="AY147" i="11"/>
  <c r="AY146" i="11"/>
  <c r="AY145" i="11"/>
  <c r="AY144" i="11"/>
  <c r="AY143" i="11"/>
  <c r="AY140" i="11"/>
  <c r="AY139" i="11"/>
  <c r="AY138" i="11"/>
  <c r="AY137" i="11"/>
  <c r="AY136" i="11"/>
  <c r="AY134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77" i="11"/>
  <c r="AY76" i="11"/>
  <c r="AY75" i="11"/>
  <c r="AY74" i="11"/>
  <c r="AY73" i="11"/>
  <c r="AY71" i="11"/>
  <c r="AY70" i="11"/>
  <c r="AY69" i="11"/>
  <c r="AY68" i="11"/>
  <c r="AY67" i="11"/>
  <c r="AY66" i="11"/>
  <c r="AY64" i="11"/>
  <c r="AY63" i="11"/>
  <c r="AY62" i="11"/>
  <c r="AY61" i="11"/>
  <c r="AY60" i="11"/>
  <c r="AY59" i="11"/>
  <c r="AY57" i="11"/>
  <c r="AY56" i="11"/>
  <c r="AY55" i="11"/>
  <c r="AY54" i="11"/>
  <c r="AY53" i="11"/>
  <c r="AY52" i="11"/>
  <c r="AY50" i="11"/>
  <c r="AY49" i="11"/>
  <c r="AY48" i="11"/>
  <c r="AY47" i="11"/>
  <c r="AY46" i="11"/>
  <c r="AY45" i="11"/>
  <c r="AY43" i="11"/>
  <c r="AY42" i="11"/>
  <c r="AY41" i="11"/>
  <c r="AY40" i="11"/>
  <c r="AY39" i="11"/>
  <c r="AY38" i="11"/>
  <c r="AY36" i="11"/>
  <c r="AY35" i="11"/>
  <c r="AY34" i="11"/>
  <c r="AY33" i="11"/>
  <c r="AY32" i="11"/>
  <c r="AY31" i="11"/>
  <c r="AY29" i="11"/>
  <c r="AY28" i="11"/>
  <c r="AY27" i="11"/>
  <c r="AY26" i="11"/>
  <c r="AY25" i="11"/>
  <c r="AY24" i="11"/>
  <c r="AY22" i="11"/>
  <c r="AY21" i="11"/>
  <c r="AY20" i="11"/>
  <c r="AY19" i="11"/>
  <c r="AY18" i="11"/>
  <c r="AY17" i="11"/>
  <c r="AY15" i="11"/>
  <c r="AY14" i="11"/>
  <c r="AY13" i="11"/>
  <c r="AY12" i="11"/>
  <c r="AY11" i="11"/>
  <c r="AY10" i="11"/>
  <c r="BU14" i="11"/>
  <c r="AC154" i="27"/>
  <c r="AC153" i="27"/>
  <c r="AC152" i="27"/>
  <c r="AC151" i="27"/>
  <c r="AC150" i="27"/>
  <c r="AC154" i="11"/>
  <c r="AC153" i="11"/>
  <c r="AC152" i="11"/>
  <c r="AC151" i="11"/>
  <c r="AC150" i="11"/>
  <c r="BU146" i="27"/>
  <c r="BU145" i="27"/>
  <c r="BU144" i="27"/>
  <c r="BU143" i="27"/>
  <c r="BU140" i="27"/>
  <c r="BU139" i="27"/>
  <c r="BU138" i="27"/>
  <c r="BU137" i="27"/>
  <c r="BU136" i="27"/>
  <c r="BU133" i="27"/>
  <c r="BU132" i="27"/>
  <c r="BU131" i="27"/>
  <c r="BU130" i="27"/>
  <c r="BU129" i="27"/>
  <c r="BU126" i="27"/>
  <c r="BU125" i="27"/>
  <c r="BU124" i="27"/>
  <c r="BU123" i="27"/>
  <c r="BU122" i="27"/>
  <c r="BU112" i="27"/>
  <c r="BU111" i="27"/>
  <c r="BU110" i="27"/>
  <c r="BU109" i="27"/>
  <c r="BU108" i="27"/>
  <c r="BU105" i="27"/>
  <c r="BU104" i="27"/>
  <c r="BU103" i="27"/>
  <c r="BU102" i="27"/>
  <c r="BU101" i="27"/>
  <c r="BU98" i="27"/>
  <c r="BU97" i="27"/>
  <c r="BU96" i="27"/>
  <c r="BU95" i="27"/>
  <c r="BU94" i="27"/>
  <c r="BU77" i="27"/>
  <c r="BU76" i="27"/>
  <c r="BU75" i="27"/>
  <c r="BU74" i="27"/>
  <c r="BU73" i="27"/>
  <c r="BU70" i="27"/>
  <c r="BU69" i="27"/>
  <c r="BU68" i="27"/>
  <c r="BU67" i="27"/>
  <c r="BU66" i="27"/>
  <c r="BU63" i="27"/>
  <c r="BU62" i="27"/>
  <c r="BU61" i="27"/>
  <c r="BU60" i="27"/>
  <c r="BU59" i="27"/>
  <c r="BU56" i="27"/>
  <c r="BU55" i="27"/>
  <c r="BU54" i="27"/>
  <c r="BU53" i="27"/>
  <c r="BU52" i="27"/>
  <c r="BU49" i="27"/>
  <c r="BU48" i="27"/>
  <c r="BU47" i="27"/>
  <c r="BU46" i="27"/>
  <c r="BU45" i="27"/>
  <c r="BU42" i="27"/>
  <c r="BU41" i="27"/>
  <c r="BU40" i="27"/>
  <c r="BU39" i="27"/>
  <c r="BU38" i="27"/>
  <c r="BU35" i="27"/>
  <c r="BU34" i="27"/>
  <c r="BU33" i="27"/>
  <c r="BU32" i="27"/>
  <c r="BU31" i="27"/>
  <c r="BU28" i="27"/>
  <c r="BU27" i="27"/>
  <c r="BU26" i="27"/>
  <c r="BU25" i="27"/>
  <c r="BU24" i="27"/>
  <c r="BU21" i="27"/>
  <c r="BU20" i="27"/>
  <c r="BU19" i="27"/>
  <c r="BU18" i="27"/>
  <c r="BU17" i="27"/>
  <c r="BU14" i="27"/>
  <c r="BU13" i="27"/>
  <c r="BU12" i="27"/>
  <c r="BU11" i="27"/>
  <c r="BU10" i="27"/>
  <c r="BU147" i="11"/>
  <c r="BU146" i="11"/>
  <c r="BU145" i="11"/>
  <c r="BU144" i="11"/>
  <c r="BU143" i="11"/>
  <c r="BU140" i="11"/>
  <c r="BU139" i="11"/>
  <c r="BU138" i="11"/>
  <c r="BU137" i="11"/>
  <c r="BU136" i="11"/>
  <c r="BU133" i="11"/>
  <c r="BU132" i="11"/>
  <c r="BU131" i="11"/>
  <c r="BU130" i="11"/>
  <c r="BU129" i="11"/>
  <c r="BU126" i="11"/>
  <c r="BU125" i="11"/>
  <c r="BU124" i="11"/>
  <c r="BU123" i="11"/>
  <c r="BU122" i="11"/>
  <c r="BU112" i="11"/>
  <c r="BU111" i="11"/>
  <c r="BU110" i="11"/>
  <c r="BU109" i="11"/>
  <c r="BU108" i="11"/>
  <c r="BU105" i="11"/>
  <c r="BU104" i="11"/>
  <c r="BU103" i="11"/>
  <c r="BU102" i="11"/>
  <c r="BU101" i="11"/>
  <c r="BU98" i="11"/>
  <c r="BU97" i="11"/>
  <c r="BU96" i="11"/>
  <c r="BU95" i="11"/>
  <c r="BU94" i="11"/>
  <c r="BU77" i="11"/>
  <c r="BU76" i="11"/>
  <c r="BU75" i="11"/>
  <c r="BU74" i="11"/>
  <c r="BU73" i="11"/>
  <c r="BU70" i="11"/>
  <c r="BU69" i="11"/>
  <c r="BU68" i="11"/>
  <c r="BU67" i="11"/>
  <c r="BU66" i="11"/>
  <c r="BU63" i="11"/>
  <c r="BU62" i="11"/>
  <c r="BU61" i="11"/>
  <c r="BU60" i="11"/>
  <c r="BU59" i="11"/>
  <c r="BU56" i="11"/>
  <c r="BU55" i="11"/>
  <c r="BU54" i="11"/>
  <c r="BU53" i="11"/>
  <c r="BU52" i="11"/>
  <c r="BU49" i="11"/>
  <c r="BU48" i="11"/>
  <c r="BU47" i="11"/>
  <c r="BU46" i="11"/>
  <c r="BU45" i="11"/>
  <c r="BU42" i="11"/>
  <c r="BU41" i="11"/>
  <c r="BU40" i="11"/>
  <c r="BU39" i="11"/>
  <c r="BU38" i="11"/>
  <c r="BU35" i="11"/>
  <c r="BU34" i="11"/>
  <c r="BU33" i="11"/>
  <c r="BU32" i="11"/>
  <c r="BU31" i="11"/>
  <c r="BU28" i="11"/>
  <c r="BU27" i="11"/>
  <c r="BU26" i="11"/>
  <c r="BU25" i="11"/>
  <c r="BU24" i="11"/>
  <c r="BU21" i="11"/>
  <c r="BU20" i="11"/>
  <c r="BU19" i="11"/>
  <c r="BU18" i="11"/>
  <c r="BU17" i="11"/>
  <c r="BU13" i="11"/>
  <c r="BU12" i="11"/>
  <c r="BU11" i="11"/>
  <c r="BU10" i="11"/>
  <c r="AC148" i="33" l="1"/>
  <c r="AC15" i="33"/>
  <c r="AC71" i="33"/>
  <c r="AD150" i="33"/>
  <c r="AC64" i="33"/>
  <c r="AD152" i="33"/>
  <c r="AD153" i="33"/>
  <c r="AD154" i="33"/>
  <c r="AD151" i="33"/>
  <c r="AC85" i="27"/>
  <c r="AC120" i="27"/>
  <c r="BU22" i="11"/>
  <c r="AC50" i="33"/>
  <c r="AC36" i="33"/>
  <c r="AC141" i="33"/>
  <c r="AC57" i="33"/>
  <c r="AC29" i="33"/>
  <c r="AC43" i="33"/>
  <c r="AC113" i="33"/>
  <c r="AC22" i="33"/>
  <c r="AC127" i="33"/>
  <c r="BU78" i="27"/>
  <c r="AC78" i="33"/>
  <c r="BU78" i="11"/>
  <c r="AC120" i="11"/>
  <c r="AC106" i="33"/>
  <c r="AC115" i="33"/>
  <c r="AC116" i="33"/>
  <c r="AC80" i="33"/>
  <c r="AC81" i="33"/>
  <c r="AC82" i="33"/>
  <c r="AC83" i="33"/>
  <c r="AC117" i="33"/>
  <c r="AC118" i="33"/>
  <c r="AC99" i="33"/>
  <c r="AC84" i="33"/>
  <c r="AC119" i="33"/>
  <c r="BU57" i="27"/>
  <c r="BU99" i="27"/>
  <c r="BU36" i="11"/>
  <c r="BU99" i="11"/>
  <c r="BU43" i="11"/>
  <c r="BU106" i="11"/>
  <c r="BU50" i="27"/>
  <c r="BU29" i="11"/>
  <c r="BU148" i="11"/>
  <c r="BU22" i="27"/>
  <c r="BU141" i="27"/>
  <c r="BU141" i="11"/>
  <c r="BU15" i="27"/>
  <c r="BU71" i="27"/>
  <c r="BU134" i="27"/>
  <c r="BU113" i="27"/>
  <c r="BU64" i="27"/>
  <c r="BU57" i="11"/>
  <c r="BU64" i="11"/>
  <c r="BU127" i="11"/>
  <c r="BU29" i="27"/>
  <c r="BU148" i="27"/>
  <c r="BU15" i="11"/>
  <c r="BU71" i="11"/>
  <c r="BU134" i="11"/>
  <c r="BU36" i="27"/>
  <c r="BU127" i="27"/>
  <c r="BU50" i="11"/>
  <c r="BU113" i="11"/>
  <c r="BU43" i="27"/>
  <c r="BU106" i="27"/>
  <c r="AD155" i="33" l="1"/>
  <c r="AC120" i="33"/>
  <c r="AC85" i="33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Z134" i="27"/>
  <c r="Y134" i="27"/>
  <c r="X134" i="27"/>
  <c r="AX134" i="11"/>
  <c r="Z134" i="11"/>
  <c r="Y134" i="11"/>
  <c r="X134" i="1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AB113" i="11"/>
  <c r="AB106" i="27"/>
  <c r="AB106" i="1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B155" i="27" s="1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AX94" i="11"/>
  <c r="AX95" i="11"/>
  <c r="AX96" i="11"/>
  <c r="AX97" i="11"/>
  <c r="AX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AX134" i="33"/>
  <c r="AX147" i="11"/>
  <c r="AX146" i="11"/>
  <c r="AX145" i="11"/>
  <c r="AX144" i="11"/>
  <c r="AX143" i="11"/>
  <c r="AX140" i="11"/>
  <c r="AX139" i="11"/>
  <c r="AX138" i="11"/>
  <c r="AX137" i="11"/>
  <c r="AX136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77" i="11"/>
  <c r="AX76" i="11"/>
  <c r="AX75" i="11"/>
  <c r="AX74" i="11"/>
  <c r="AX73" i="11"/>
  <c r="AX71" i="11"/>
  <c r="AX70" i="11"/>
  <c r="AX69" i="11"/>
  <c r="AX68" i="11"/>
  <c r="AX67" i="11"/>
  <c r="AX66" i="11"/>
  <c r="AX64" i="11"/>
  <c r="AX63" i="11"/>
  <c r="AX62" i="11"/>
  <c r="AX61" i="11"/>
  <c r="AX60" i="11"/>
  <c r="AX59" i="11"/>
  <c r="AX57" i="11"/>
  <c r="AX56" i="11"/>
  <c r="AX55" i="11"/>
  <c r="AX54" i="11"/>
  <c r="AX53" i="11"/>
  <c r="AX52" i="11"/>
  <c r="AX50" i="11"/>
  <c r="AX49" i="11"/>
  <c r="AX48" i="11"/>
  <c r="AX47" i="11"/>
  <c r="AX46" i="11"/>
  <c r="AX45" i="11"/>
  <c r="AX43" i="11"/>
  <c r="AX42" i="11"/>
  <c r="AX41" i="11"/>
  <c r="AX40" i="11"/>
  <c r="AX39" i="11"/>
  <c r="AX38" i="11"/>
  <c r="AX36" i="11"/>
  <c r="AX35" i="11"/>
  <c r="AX34" i="11"/>
  <c r="AX33" i="11"/>
  <c r="AX32" i="11"/>
  <c r="AX31" i="11"/>
  <c r="AX29" i="11"/>
  <c r="AX28" i="11"/>
  <c r="AX27" i="11"/>
  <c r="AX26" i="11"/>
  <c r="AX25" i="11"/>
  <c r="AX24" i="11"/>
  <c r="AX22" i="11"/>
  <c r="AX21" i="11"/>
  <c r="AX20" i="11"/>
  <c r="AX19" i="11"/>
  <c r="AX18" i="11"/>
  <c r="AX17" i="11"/>
  <c r="AX15" i="11"/>
  <c r="AX14" i="11"/>
  <c r="AX13" i="11"/>
  <c r="AX12" i="11"/>
  <c r="AX11" i="11"/>
  <c r="AX10" i="11"/>
  <c r="BT147" i="11"/>
  <c r="BT146" i="11"/>
  <c r="BT145" i="11"/>
  <c r="BT144" i="11"/>
  <c r="BT143" i="11"/>
  <c r="BT140" i="11"/>
  <c r="BT139" i="11"/>
  <c r="BT138" i="11"/>
  <c r="BT137" i="11"/>
  <c r="BT136" i="11"/>
  <c r="BT133" i="11"/>
  <c r="BT132" i="11"/>
  <c r="BT131" i="11"/>
  <c r="BT130" i="11"/>
  <c r="BT129" i="11"/>
  <c r="BT126" i="11"/>
  <c r="BT125" i="11"/>
  <c r="BT124" i="11"/>
  <c r="BT123" i="11"/>
  <c r="BT122" i="11"/>
  <c r="BT112" i="11"/>
  <c r="BT111" i="11"/>
  <c r="BT110" i="11"/>
  <c r="BT109" i="11"/>
  <c r="BT108" i="11"/>
  <c r="BT105" i="11"/>
  <c r="BT104" i="11"/>
  <c r="BT103" i="11"/>
  <c r="BT102" i="11"/>
  <c r="BT101" i="11"/>
  <c r="BT98" i="11"/>
  <c r="BT97" i="11"/>
  <c r="BT96" i="11"/>
  <c r="BT95" i="11"/>
  <c r="BT94" i="11"/>
  <c r="BT77" i="11"/>
  <c r="BT76" i="11"/>
  <c r="BT75" i="11"/>
  <c r="BT74" i="11"/>
  <c r="BT73" i="11"/>
  <c r="BT70" i="11"/>
  <c r="BT69" i="11"/>
  <c r="BT68" i="11"/>
  <c r="BT67" i="11"/>
  <c r="BT66" i="11"/>
  <c r="BT63" i="11"/>
  <c r="BT62" i="11"/>
  <c r="BT61" i="11"/>
  <c r="BT60" i="11"/>
  <c r="BT59" i="11"/>
  <c r="BT56" i="11"/>
  <c r="BT55" i="11"/>
  <c r="BT54" i="11"/>
  <c r="BT53" i="11"/>
  <c r="BT52" i="11"/>
  <c r="BT49" i="11"/>
  <c r="BT48" i="11"/>
  <c r="BT47" i="11"/>
  <c r="BT46" i="11"/>
  <c r="BT45" i="11"/>
  <c r="BT42" i="11"/>
  <c r="BT41" i="11"/>
  <c r="BT40" i="11"/>
  <c r="BT39" i="11"/>
  <c r="BT38" i="11"/>
  <c r="BT35" i="11"/>
  <c r="BT34" i="11"/>
  <c r="BT33" i="11"/>
  <c r="BT32" i="11"/>
  <c r="BT31" i="11"/>
  <c r="BT28" i="11"/>
  <c r="BT27" i="11"/>
  <c r="BT26" i="11"/>
  <c r="BT25" i="11"/>
  <c r="BT24" i="11"/>
  <c r="BT21" i="11"/>
  <c r="BT20" i="11"/>
  <c r="BT19" i="11"/>
  <c r="BT18" i="11"/>
  <c r="BT17" i="11"/>
  <c r="BT14" i="11"/>
  <c r="BT13" i="11"/>
  <c r="BT12" i="11"/>
  <c r="BT11" i="11"/>
  <c r="BT10" i="11"/>
  <c r="BT147" i="27"/>
  <c r="BT146" i="27"/>
  <c r="BT145" i="27"/>
  <c r="BT144" i="27"/>
  <c r="BT143" i="27"/>
  <c r="BT140" i="27"/>
  <c r="BT139" i="27"/>
  <c r="BT138" i="27"/>
  <c r="BT137" i="27"/>
  <c r="BT136" i="27"/>
  <c r="BT133" i="27"/>
  <c r="BT132" i="27"/>
  <c r="BT131" i="27"/>
  <c r="BT130" i="27"/>
  <c r="BT129" i="27"/>
  <c r="BT126" i="27"/>
  <c r="BT125" i="27"/>
  <c r="BT124" i="27"/>
  <c r="BT123" i="27"/>
  <c r="BT122" i="27"/>
  <c r="BT112" i="27"/>
  <c r="BT111" i="27"/>
  <c r="BT110" i="27"/>
  <c r="BT109" i="27"/>
  <c r="BT108" i="27"/>
  <c r="BT105" i="27"/>
  <c r="BT104" i="27"/>
  <c r="BT103" i="27"/>
  <c r="BT102" i="27"/>
  <c r="BT101" i="27"/>
  <c r="BT98" i="27"/>
  <c r="BT97" i="27"/>
  <c r="BT96" i="27"/>
  <c r="BT95" i="27"/>
  <c r="BT94" i="27"/>
  <c r="BT77" i="27"/>
  <c r="BT76" i="27"/>
  <c r="BT75" i="27"/>
  <c r="BT74" i="27"/>
  <c r="BT73" i="27"/>
  <c r="BT70" i="27"/>
  <c r="BT69" i="27"/>
  <c r="BT68" i="27"/>
  <c r="BT67" i="27"/>
  <c r="BT66" i="27"/>
  <c r="BT63" i="27"/>
  <c r="BT62" i="27"/>
  <c r="BT61" i="27"/>
  <c r="BT60" i="27"/>
  <c r="BT59" i="27"/>
  <c r="BT56" i="27"/>
  <c r="BT55" i="27"/>
  <c r="BT54" i="27"/>
  <c r="BT53" i="27"/>
  <c r="BT52" i="27"/>
  <c r="BT49" i="27"/>
  <c r="BT48" i="27"/>
  <c r="BT47" i="27"/>
  <c r="BT46" i="27"/>
  <c r="BT45" i="27"/>
  <c r="BT42" i="27"/>
  <c r="BT41" i="27"/>
  <c r="BT40" i="27"/>
  <c r="BT39" i="27"/>
  <c r="BT38" i="27"/>
  <c r="BT35" i="27"/>
  <c r="BT34" i="27"/>
  <c r="BT33" i="27"/>
  <c r="BT32" i="27"/>
  <c r="BT31" i="27"/>
  <c r="BT28" i="27"/>
  <c r="BT27" i="27"/>
  <c r="BT26" i="27"/>
  <c r="BT25" i="27"/>
  <c r="BT24" i="27"/>
  <c r="BT21" i="27"/>
  <c r="BT20" i="27"/>
  <c r="BT19" i="27"/>
  <c r="BT18" i="27"/>
  <c r="BT17" i="27"/>
  <c r="BT14" i="27"/>
  <c r="BT13" i="27"/>
  <c r="BT12" i="27"/>
  <c r="BT11" i="27"/>
  <c r="BT10" i="27"/>
  <c r="AX147" i="27"/>
  <c r="AX146" i="27"/>
  <c r="AX145" i="27"/>
  <c r="AX144" i="27"/>
  <c r="AX143" i="27"/>
  <c r="AX140" i="27"/>
  <c r="AX139" i="27"/>
  <c r="AX138" i="27"/>
  <c r="AX137" i="27"/>
  <c r="AX136" i="27"/>
  <c r="AX134" i="27"/>
  <c r="AX133" i="27"/>
  <c r="AX132" i="27"/>
  <c r="AX131" i="27"/>
  <c r="AX130" i="27"/>
  <c r="AX129" i="27"/>
  <c r="AX127" i="27"/>
  <c r="AX126" i="27"/>
  <c r="AX125" i="27"/>
  <c r="AX124" i="27"/>
  <c r="AX123" i="27"/>
  <c r="AX122" i="27"/>
  <c r="AX112" i="27"/>
  <c r="AX111" i="27"/>
  <c r="AX110" i="27"/>
  <c r="AX109" i="27"/>
  <c r="AX108" i="27"/>
  <c r="AX105" i="27"/>
  <c r="AX104" i="27"/>
  <c r="AX103" i="27"/>
  <c r="AX102" i="27"/>
  <c r="AX101" i="27"/>
  <c r="AX98" i="27"/>
  <c r="AX97" i="27"/>
  <c r="AX96" i="27"/>
  <c r="AX95" i="27"/>
  <c r="AX94" i="27"/>
  <c r="AX77" i="27"/>
  <c r="AX76" i="27"/>
  <c r="AX75" i="27"/>
  <c r="AX74" i="27"/>
  <c r="AX73" i="27"/>
  <c r="AX71" i="27"/>
  <c r="AX70" i="27"/>
  <c r="AX69" i="27"/>
  <c r="AX68" i="27"/>
  <c r="AX67" i="27"/>
  <c r="AX66" i="27"/>
  <c r="AX64" i="27"/>
  <c r="AX63" i="27"/>
  <c r="AX62" i="27"/>
  <c r="AX61" i="27"/>
  <c r="AX60" i="27"/>
  <c r="AX59" i="27"/>
  <c r="AX57" i="27"/>
  <c r="AX56" i="27"/>
  <c r="AX55" i="27"/>
  <c r="AX54" i="27"/>
  <c r="AX53" i="27"/>
  <c r="AX52" i="27"/>
  <c r="AX50" i="27"/>
  <c r="AX49" i="27"/>
  <c r="AX48" i="27"/>
  <c r="AX47" i="27"/>
  <c r="AX46" i="27"/>
  <c r="AX45" i="27"/>
  <c r="AX43" i="27"/>
  <c r="AX42" i="27"/>
  <c r="AX41" i="27"/>
  <c r="AX40" i="27"/>
  <c r="AX39" i="27"/>
  <c r="AX38" i="27"/>
  <c r="AX36" i="27"/>
  <c r="AX35" i="27"/>
  <c r="AX34" i="27"/>
  <c r="AX33" i="27"/>
  <c r="AX32" i="27"/>
  <c r="AX31" i="27"/>
  <c r="AX29" i="27"/>
  <c r="AX28" i="27"/>
  <c r="AX27" i="27"/>
  <c r="AX26" i="27"/>
  <c r="AX25" i="27"/>
  <c r="AX24" i="27"/>
  <c r="AX22" i="27"/>
  <c r="AX21" i="27"/>
  <c r="AX20" i="27"/>
  <c r="AX19" i="27"/>
  <c r="AX18" i="27"/>
  <c r="AX17" i="27"/>
  <c r="AX15" i="27"/>
  <c r="AX14" i="27"/>
  <c r="AX13" i="27"/>
  <c r="AX12" i="27"/>
  <c r="AX11" i="27"/>
  <c r="AX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BE116" i="27" l="1"/>
  <c r="CA116" i="27"/>
  <c r="BE115" i="27"/>
  <c r="CA115" i="27"/>
  <c r="CA119" i="27"/>
  <c r="BE119" i="27"/>
  <c r="CA118" i="27"/>
  <c r="BE118" i="27"/>
  <c r="CA117" i="27"/>
  <c r="BE117" i="27"/>
  <c r="AB148" i="33"/>
  <c r="AC151" i="33"/>
  <c r="AC152" i="33"/>
  <c r="AC153" i="33"/>
  <c r="Z85" i="27"/>
  <c r="AB117" i="33"/>
  <c r="Y85" i="11"/>
  <c r="W120" i="11"/>
  <c r="X120" i="27"/>
  <c r="AC150" i="33"/>
  <c r="BT43" i="11"/>
  <c r="BT64" i="11"/>
  <c r="AC154" i="33"/>
  <c r="AA85" i="27"/>
  <c r="AB64" i="33"/>
  <c r="Y120" i="27"/>
  <c r="AB120" i="11"/>
  <c r="AB115" i="33"/>
  <c r="BT127" i="27"/>
  <c r="BT148" i="11"/>
  <c r="BT22" i="11"/>
  <c r="AB127" i="33"/>
  <c r="BT29" i="27"/>
  <c r="BT43" i="27"/>
  <c r="BT64" i="27"/>
  <c r="BT36" i="11"/>
  <c r="AB141" i="33"/>
  <c r="BT15" i="27"/>
  <c r="BT57" i="27"/>
  <c r="BT148" i="27"/>
  <c r="BT36" i="27"/>
  <c r="BT29" i="11"/>
  <c r="AB15" i="33"/>
  <c r="Z85" i="11"/>
  <c r="Y85" i="27"/>
  <c r="Y120" i="11"/>
  <c r="Z120" i="27"/>
  <c r="BT22" i="27"/>
  <c r="BT141" i="27"/>
  <c r="BT141" i="11"/>
  <c r="AB50" i="33"/>
  <c r="AB57" i="33"/>
  <c r="AB71" i="33"/>
  <c r="AC155" i="33" s="1"/>
  <c r="Z120" i="11"/>
  <c r="AA120" i="27"/>
  <c r="AB85" i="27"/>
  <c r="AA120" i="11"/>
  <c r="AB120" i="27"/>
  <c r="BT99" i="27"/>
  <c r="BT15" i="11"/>
  <c r="AB36" i="33"/>
  <c r="AB22" i="33"/>
  <c r="AB29" i="33"/>
  <c r="BT134" i="27"/>
  <c r="BT57" i="11"/>
  <c r="BT50" i="27"/>
  <c r="BT71" i="27"/>
  <c r="BT50" i="11"/>
  <c r="BT71" i="11"/>
  <c r="BT127" i="11"/>
  <c r="X85" i="11"/>
  <c r="AA85" i="11"/>
  <c r="X120" i="11"/>
  <c r="W120" i="27"/>
  <c r="BE120" i="27" s="1"/>
  <c r="BT78" i="27"/>
  <c r="BT78" i="11"/>
  <c r="BT134" i="11"/>
  <c r="BT113" i="27"/>
  <c r="BT113" i="11"/>
  <c r="AB113" i="33"/>
  <c r="BT106" i="27"/>
  <c r="BT106" i="11"/>
  <c r="AB80" i="33"/>
  <c r="AB83" i="33"/>
  <c r="AB84" i="33"/>
  <c r="AB119" i="33"/>
  <c r="AB118" i="33"/>
  <c r="BT99" i="11"/>
  <c r="AB99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CA120" i="27" l="1"/>
  <c r="AB85" i="33"/>
  <c r="AB120" i="33"/>
  <c r="AA78" i="33"/>
  <c r="AA113" i="27"/>
  <c r="Z113" i="27"/>
  <c r="Y113" i="27"/>
  <c r="AA106" i="27"/>
  <c r="Z106" i="27"/>
  <c r="Y106" i="27"/>
  <c r="AA99" i="27"/>
  <c r="AA155" i="27" s="1"/>
  <c r="Z99" i="27"/>
  <c r="Y99" i="27"/>
  <c r="AA113" i="11"/>
  <c r="Z113" i="11"/>
  <c r="Y113" i="11"/>
  <c r="AA106" i="11"/>
  <c r="Z106" i="11"/>
  <c r="Y106" i="11"/>
  <c r="AA99" i="11"/>
  <c r="Z99" i="11"/>
  <c r="Y99" i="1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AW147" i="27"/>
  <c r="AW146" i="27"/>
  <c r="AW145" i="27"/>
  <c r="AW144" i="27"/>
  <c r="AW143" i="27"/>
  <c r="AW140" i="27"/>
  <c r="AW139" i="27"/>
  <c r="AW138" i="27"/>
  <c r="AW137" i="27"/>
  <c r="AW136" i="27"/>
  <c r="AW133" i="27"/>
  <c r="AW132" i="27"/>
  <c r="AW131" i="27"/>
  <c r="AW130" i="27"/>
  <c r="AW129" i="27"/>
  <c r="AW126" i="27"/>
  <c r="AW125" i="27"/>
  <c r="AW124" i="27"/>
  <c r="AW123" i="27"/>
  <c r="AW122" i="27"/>
  <c r="AW112" i="27"/>
  <c r="AW111" i="27"/>
  <c r="AW110" i="27"/>
  <c r="AW109" i="27"/>
  <c r="AW108" i="27"/>
  <c r="AW105" i="27"/>
  <c r="AW104" i="27"/>
  <c r="AW103" i="27"/>
  <c r="AW102" i="27"/>
  <c r="AW101" i="27"/>
  <c r="AW98" i="27"/>
  <c r="AW97" i="27"/>
  <c r="AW96" i="27"/>
  <c r="AW95" i="27"/>
  <c r="AW94" i="27"/>
  <c r="AW77" i="27"/>
  <c r="AW76" i="27"/>
  <c r="AW75" i="27"/>
  <c r="AW74" i="27"/>
  <c r="AW73" i="27"/>
  <c r="AW70" i="27"/>
  <c r="AW69" i="27"/>
  <c r="AW68" i="27"/>
  <c r="AW67" i="27"/>
  <c r="AW66" i="27"/>
  <c r="AW63" i="27"/>
  <c r="AW62" i="27"/>
  <c r="AW61" i="27"/>
  <c r="AW60" i="27"/>
  <c r="AW59" i="27"/>
  <c r="AW56" i="27"/>
  <c r="AW55" i="27"/>
  <c r="AW54" i="27"/>
  <c r="AW53" i="27"/>
  <c r="AW52" i="27"/>
  <c r="AW49" i="27"/>
  <c r="AW48" i="27"/>
  <c r="AW47" i="27"/>
  <c r="AW46" i="27"/>
  <c r="AW45" i="27"/>
  <c r="AW42" i="27"/>
  <c r="AW41" i="27"/>
  <c r="AW40" i="27"/>
  <c r="AW39" i="27"/>
  <c r="AW38" i="27"/>
  <c r="AW35" i="27"/>
  <c r="AW34" i="27"/>
  <c r="AW33" i="27"/>
  <c r="AW32" i="27"/>
  <c r="AW31" i="27"/>
  <c r="AW28" i="27"/>
  <c r="AW27" i="27"/>
  <c r="AW26" i="27"/>
  <c r="AW25" i="27"/>
  <c r="AW24" i="27"/>
  <c r="AW21" i="27"/>
  <c r="AW20" i="27"/>
  <c r="AW19" i="27"/>
  <c r="AW18" i="27"/>
  <c r="AW17" i="27"/>
  <c r="AW14" i="27"/>
  <c r="AW13" i="27"/>
  <c r="AW12" i="27"/>
  <c r="AW11" i="27"/>
  <c r="AW10" i="27"/>
  <c r="AW147" i="11"/>
  <c r="AW146" i="11"/>
  <c r="AW145" i="11"/>
  <c r="AW144" i="11"/>
  <c r="AW143" i="11"/>
  <c r="AW140" i="11"/>
  <c r="AW139" i="11"/>
  <c r="AW138" i="11"/>
  <c r="AW137" i="11"/>
  <c r="AW136" i="11"/>
  <c r="AW133" i="11"/>
  <c r="AW132" i="11"/>
  <c r="AW131" i="11"/>
  <c r="AW130" i="11"/>
  <c r="AW129" i="11"/>
  <c r="AW126" i="11"/>
  <c r="AW125" i="11"/>
  <c r="AW124" i="11"/>
  <c r="AW123" i="11"/>
  <c r="AW122" i="11"/>
  <c r="AW112" i="11"/>
  <c r="AW111" i="11"/>
  <c r="AW110" i="11"/>
  <c r="AW109" i="11"/>
  <c r="AW108" i="11"/>
  <c r="AW105" i="11"/>
  <c r="AW104" i="11"/>
  <c r="AW103" i="11"/>
  <c r="AW102" i="11"/>
  <c r="AW101" i="11"/>
  <c r="AW98" i="11"/>
  <c r="AW97" i="11"/>
  <c r="AW96" i="11"/>
  <c r="AW95" i="11"/>
  <c r="AW94" i="11"/>
  <c r="AW77" i="11"/>
  <c r="AW76" i="11"/>
  <c r="AW75" i="11"/>
  <c r="AW74" i="11"/>
  <c r="AW73" i="11"/>
  <c r="AW70" i="11"/>
  <c r="AW69" i="11"/>
  <c r="AW68" i="11"/>
  <c r="AW67" i="11"/>
  <c r="AW66" i="11"/>
  <c r="AW63" i="11"/>
  <c r="AW62" i="11"/>
  <c r="AW61" i="11"/>
  <c r="AW60" i="11"/>
  <c r="AW59" i="11"/>
  <c r="AW56" i="11"/>
  <c r="AW55" i="11"/>
  <c r="AW54" i="11"/>
  <c r="AW53" i="11"/>
  <c r="AW52" i="11"/>
  <c r="AW49" i="11"/>
  <c r="AW48" i="11"/>
  <c r="AW47" i="11"/>
  <c r="AW46" i="11"/>
  <c r="AW45" i="11"/>
  <c r="AW42" i="11"/>
  <c r="AW41" i="11"/>
  <c r="AW40" i="11"/>
  <c r="AW39" i="11"/>
  <c r="AW38" i="11"/>
  <c r="AW35" i="11"/>
  <c r="AW34" i="11"/>
  <c r="AW33" i="11"/>
  <c r="AW32" i="11"/>
  <c r="AW31" i="11"/>
  <c r="AW28" i="11"/>
  <c r="AW27" i="11"/>
  <c r="AW26" i="11"/>
  <c r="AW25" i="11"/>
  <c r="AW24" i="11"/>
  <c r="AW21" i="11"/>
  <c r="AW20" i="11"/>
  <c r="AW19" i="11"/>
  <c r="AW18" i="11"/>
  <c r="AW17" i="11"/>
  <c r="AW14" i="11"/>
  <c r="AW13" i="11"/>
  <c r="AW12" i="11"/>
  <c r="AW11" i="11"/>
  <c r="AW10" i="11"/>
  <c r="BS147" i="27"/>
  <c r="BS146" i="27"/>
  <c r="BS145" i="27"/>
  <c r="BS144" i="27"/>
  <c r="BS143" i="27"/>
  <c r="BS140" i="27"/>
  <c r="BS139" i="27"/>
  <c r="BS138" i="27"/>
  <c r="BS137" i="27"/>
  <c r="BS136" i="27"/>
  <c r="BS133" i="27"/>
  <c r="BS132" i="27"/>
  <c r="BS131" i="27"/>
  <c r="BS130" i="27"/>
  <c r="BS129" i="27"/>
  <c r="BS126" i="27"/>
  <c r="BS125" i="27"/>
  <c r="BS124" i="27"/>
  <c r="BS123" i="27"/>
  <c r="BS122" i="27"/>
  <c r="BS112" i="27"/>
  <c r="BS111" i="27"/>
  <c r="BS110" i="27"/>
  <c r="BS109" i="27"/>
  <c r="BS108" i="27"/>
  <c r="BS105" i="27"/>
  <c r="BS104" i="27"/>
  <c r="BS103" i="27"/>
  <c r="BS102" i="27"/>
  <c r="BS101" i="27"/>
  <c r="BS98" i="27"/>
  <c r="BS97" i="27"/>
  <c r="BS96" i="27"/>
  <c r="BS95" i="27"/>
  <c r="BS94" i="27"/>
  <c r="BS77" i="27"/>
  <c r="BS76" i="27"/>
  <c r="BS75" i="27"/>
  <c r="BS74" i="27"/>
  <c r="BS73" i="27"/>
  <c r="BS70" i="27"/>
  <c r="BS69" i="27"/>
  <c r="BS68" i="27"/>
  <c r="BS67" i="27"/>
  <c r="BS66" i="27"/>
  <c r="BS63" i="27"/>
  <c r="BS62" i="27"/>
  <c r="BS61" i="27"/>
  <c r="BS60" i="27"/>
  <c r="BS59" i="27"/>
  <c r="BS56" i="27"/>
  <c r="BS55" i="27"/>
  <c r="BS54" i="27"/>
  <c r="BS53" i="27"/>
  <c r="BS52" i="27"/>
  <c r="BS49" i="27"/>
  <c r="BS48" i="27"/>
  <c r="BS47" i="27"/>
  <c r="BS46" i="27"/>
  <c r="BS45" i="27"/>
  <c r="BS42" i="27"/>
  <c r="BS41" i="27"/>
  <c r="BS40" i="27"/>
  <c r="BS39" i="27"/>
  <c r="BS38" i="27"/>
  <c r="BS35" i="27"/>
  <c r="BS34" i="27"/>
  <c r="BS33" i="27"/>
  <c r="BS32" i="27"/>
  <c r="BS31" i="27"/>
  <c r="BS28" i="27"/>
  <c r="BS27" i="27"/>
  <c r="BS26" i="27"/>
  <c r="BS25" i="27"/>
  <c r="BS24" i="27"/>
  <c r="BS21" i="27"/>
  <c r="BS20" i="27"/>
  <c r="BS19" i="27"/>
  <c r="BS18" i="27"/>
  <c r="BS17" i="27"/>
  <c r="BS14" i="27"/>
  <c r="BS13" i="27"/>
  <c r="BS12" i="27"/>
  <c r="BS11" i="27"/>
  <c r="BS10" i="27"/>
  <c r="BS147" i="11"/>
  <c r="BS146" i="11"/>
  <c r="BS145" i="11"/>
  <c r="BS144" i="11"/>
  <c r="BS143" i="11"/>
  <c r="BS140" i="11"/>
  <c r="BS139" i="11"/>
  <c r="BS138" i="11"/>
  <c r="BS137" i="11"/>
  <c r="BS136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AA154" i="27"/>
  <c r="AA153" i="27"/>
  <c r="AA152" i="27"/>
  <c r="AA151" i="27"/>
  <c r="AA150" i="27"/>
  <c r="AA155" i="11"/>
  <c r="AA154" i="11"/>
  <c r="AA153" i="11"/>
  <c r="AA152" i="11"/>
  <c r="AA151" i="11"/>
  <c r="AA150" i="11"/>
  <c r="AA148" i="33" l="1"/>
  <c r="AB152" i="33"/>
  <c r="AB153" i="33"/>
  <c r="AA81" i="33"/>
  <c r="AA80" i="33"/>
  <c r="AB154" i="33"/>
  <c r="AB150" i="33"/>
  <c r="AB151" i="33"/>
  <c r="BS134" i="27"/>
  <c r="AA22" i="33"/>
  <c r="BS127" i="27"/>
  <c r="AA141" i="33"/>
  <c r="BS64" i="27"/>
  <c r="BS36" i="27"/>
  <c r="BS29" i="11"/>
  <c r="BS43" i="11"/>
  <c r="BS127" i="11"/>
  <c r="BS22" i="11"/>
  <c r="BS78" i="11"/>
  <c r="BS15" i="27"/>
  <c r="BS141" i="27"/>
  <c r="BS99" i="11"/>
  <c r="BS57" i="27"/>
  <c r="AA64" i="33"/>
  <c r="BS50" i="11"/>
  <c r="BS113" i="11"/>
  <c r="BS134" i="11"/>
  <c r="BS36" i="11"/>
  <c r="BS50" i="27"/>
  <c r="BS71" i="27"/>
  <c r="BS99" i="27"/>
  <c r="AA29" i="33"/>
  <c r="AA43" i="33"/>
  <c r="AA127" i="33"/>
  <c r="BS29" i="27"/>
  <c r="BS141" i="11"/>
  <c r="BS22" i="27"/>
  <c r="BS43" i="27"/>
  <c r="BS148" i="27"/>
  <c r="AA36" i="33"/>
  <c r="BS64" i="11"/>
  <c r="AA15" i="33"/>
  <c r="AA57" i="33"/>
  <c r="AA71" i="33"/>
  <c r="BS148" i="11"/>
  <c r="BS15" i="11"/>
  <c r="BS57" i="11"/>
  <c r="BS71" i="11"/>
  <c r="AA50" i="33"/>
  <c r="BS78" i="27"/>
  <c r="AA113" i="33"/>
  <c r="BS113" i="27"/>
  <c r="BS106" i="27"/>
  <c r="AA82" i="33"/>
  <c r="AA117" i="33"/>
  <c r="AA99" i="33"/>
  <c r="BS106" i="11"/>
  <c r="AA116" i="33"/>
  <c r="AA115" i="33"/>
  <c r="AA83" i="33"/>
  <c r="AA118" i="33"/>
  <c r="AA84" i="33"/>
  <c r="AA119" i="33"/>
  <c r="AA106" i="33"/>
  <c r="Z78" i="27"/>
  <c r="Z78" i="1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Q3293" i="25" l="1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BR147" i="27"/>
  <c r="BR146" i="27"/>
  <c r="BR145" i="27"/>
  <c r="BR144" i="27"/>
  <c r="BR143" i="27"/>
  <c r="BR140" i="27"/>
  <c r="BR139" i="27"/>
  <c r="BR138" i="27"/>
  <c r="BR137" i="27"/>
  <c r="BR136" i="27"/>
  <c r="BR133" i="27"/>
  <c r="BR132" i="27"/>
  <c r="BR131" i="27"/>
  <c r="BR130" i="27"/>
  <c r="BR129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0" i="27"/>
  <c r="BR69" i="27"/>
  <c r="BR68" i="27"/>
  <c r="BR67" i="27"/>
  <c r="BR66" i="27"/>
  <c r="BR63" i="27"/>
  <c r="BR62" i="27"/>
  <c r="BR61" i="27"/>
  <c r="BR60" i="27"/>
  <c r="BR59" i="27"/>
  <c r="BR56" i="27"/>
  <c r="BR55" i="27"/>
  <c r="BR54" i="27"/>
  <c r="BR53" i="27"/>
  <c r="BR52" i="27"/>
  <c r="BR49" i="27"/>
  <c r="BR48" i="27"/>
  <c r="BR47" i="27"/>
  <c r="BR46" i="27"/>
  <c r="BR45" i="27"/>
  <c r="BR42" i="27"/>
  <c r="BR41" i="27"/>
  <c r="BR40" i="27"/>
  <c r="BR39" i="27"/>
  <c r="BR38" i="27"/>
  <c r="BR35" i="27"/>
  <c r="BR34" i="27"/>
  <c r="BR33" i="27"/>
  <c r="BR32" i="27"/>
  <c r="BR31" i="27"/>
  <c r="BR28" i="27"/>
  <c r="BR27" i="27"/>
  <c r="BR26" i="27"/>
  <c r="BR25" i="27"/>
  <c r="BR24" i="27"/>
  <c r="BR21" i="27"/>
  <c r="BR20" i="27"/>
  <c r="BR19" i="27"/>
  <c r="BR18" i="27"/>
  <c r="BR17" i="27"/>
  <c r="BR14" i="27"/>
  <c r="BR13" i="27"/>
  <c r="BR12" i="27"/>
  <c r="BR11" i="27"/>
  <c r="BR10" i="27"/>
  <c r="BR147" i="11"/>
  <c r="BR146" i="11"/>
  <c r="BR145" i="11"/>
  <c r="BR144" i="11"/>
  <c r="BR143" i="11"/>
  <c r="BR140" i="11"/>
  <c r="BR139" i="11"/>
  <c r="BR138" i="11"/>
  <c r="BR137" i="11"/>
  <c r="BR136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Q147" i="27"/>
  <c r="BQ146" i="27"/>
  <c r="BQ145" i="27"/>
  <c r="BQ144" i="27"/>
  <c r="BQ143" i="27"/>
  <c r="BQ140" i="27"/>
  <c r="BQ139" i="27"/>
  <c r="BQ138" i="27"/>
  <c r="BQ137" i="27"/>
  <c r="BQ136" i="27"/>
  <c r="BQ133" i="27"/>
  <c r="BQ132" i="27"/>
  <c r="BQ131" i="27"/>
  <c r="BQ130" i="27"/>
  <c r="BQ129" i="27"/>
  <c r="BQ126" i="27"/>
  <c r="BQ125" i="27"/>
  <c r="BQ124" i="27"/>
  <c r="BQ123" i="27"/>
  <c r="BQ122" i="27"/>
  <c r="BQ112" i="27"/>
  <c r="BQ111" i="27"/>
  <c r="BQ110" i="27"/>
  <c r="BQ109" i="27"/>
  <c r="BQ108" i="27"/>
  <c r="BQ105" i="27"/>
  <c r="BQ104" i="27"/>
  <c r="BQ103" i="27"/>
  <c r="BQ102" i="27"/>
  <c r="BQ101" i="27"/>
  <c r="BQ98" i="27"/>
  <c r="BQ97" i="27"/>
  <c r="BQ96" i="27"/>
  <c r="BQ95" i="27"/>
  <c r="BQ94" i="27"/>
  <c r="BQ77" i="27"/>
  <c r="BQ76" i="27"/>
  <c r="BQ75" i="27"/>
  <c r="BQ74" i="27"/>
  <c r="BQ73" i="27"/>
  <c r="BQ70" i="27"/>
  <c r="BQ69" i="27"/>
  <c r="BQ68" i="27"/>
  <c r="BQ67" i="27"/>
  <c r="BQ66" i="27"/>
  <c r="BQ63" i="27"/>
  <c r="BQ62" i="27"/>
  <c r="BQ61" i="27"/>
  <c r="BQ60" i="27"/>
  <c r="BQ59" i="27"/>
  <c r="BQ56" i="27"/>
  <c r="BQ55" i="27"/>
  <c r="BQ54" i="27"/>
  <c r="BQ53" i="27"/>
  <c r="BQ52" i="27"/>
  <c r="BQ49" i="27"/>
  <c r="BQ48" i="27"/>
  <c r="BQ47" i="27"/>
  <c r="BQ46" i="27"/>
  <c r="BQ45" i="27"/>
  <c r="BQ42" i="27"/>
  <c r="BQ41" i="27"/>
  <c r="BQ40" i="27"/>
  <c r="BQ39" i="27"/>
  <c r="BQ38" i="27"/>
  <c r="BQ35" i="27"/>
  <c r="BQ34" i="27"/>
  <c r="BQ33" i="27"/>
  <c r="BQ32" i="27"/>
  <c r="BQ31" i="27"/>
  <c r="BQ28" i="27"/>
  <c r="BQ27" i="27"/>
  <c r="BQ26" i="27"/>
  <c r="BQ25" i="27"/>
  <c r="BQ24" i="27"/>
  <c r="BQ21" i="27"/>
  <c r="BQ20" i="27"/>
  <c r="BQ19" i="27"/>
  <c r="BQ18" i="27"/>
  <c r="BQ17" i="27"/>
  <c r="BQ14" i="27"/>
  <c r="BQ13" i="27"/>
  <c r="BQ12" i="27"/>
  <c r="BQ11" i="27"/>
  <c r="BQ10" i="27"/>
  <c r="BQ147" i="11"/>
  <c r="BQ146" i="11"/>
  <c r="BQ145" i="11"/>
  <c r="BQ144" i="11"/>
  <c r="BQ143" i="11"/>
  <c r="BQ140" i="11"/>
  <c r="BQ139" i="11"/>
  <c r="BQ138" i="11"/>
  <c r="BQ137" i="11"/>
  <c r="BQ136" i="11"/>
  <c r="BQ133" i="11"/>
  <c r="BQ132" i="11"/>
  <c r="BQ131" i="11"/>
  <c r="BQ130" i="11"/>
  <c r="BQ129" i="11"/>
  <c r="BQ126" i="11"/>
  <c r="BQ125" i="11"/>
  <c r="BQ124" i="11"/>
  <c r="BQ123" i="11"/>
  <c r="BQ122" i="11"/>
  <c r="BQ112" i="11"/>
  <c r="BQ111" i="11"/>
  <c r="BQ110" i="11"/>
  <c r="BQ109" i="11"/>
  <c r="BQ108" i="11"/>
  <c r="BQ105" i="11"/>
  <c r="BQ104" i="11"/>
  <c r="BQ103" i="11"/>
  <c r="BQ102" i="11"/>
  <c r="BQ101" i="11"/>
  <c r="BQ98" i="11"/>
  <c r="BQ97" i="11"/>
  <c r="BQ96" i="11"/>
  <c r="BQ95" i="11"/>
  <c r="BQ94" i="11"/>
  <c r="BQ77" i="11"/>
  <c r="BQ76" i="11"/>
  <c r="BQ75" i="11"/>
  <c r="BQ74" i="11"/>
  <c r="BQ73" i="11"/>
  <c r="BQ70" i="11"/>
  <c r="BQ69" i="11"/>
  <c r="BQ68" i="11"/>
  <c r="BQ67" i="11"/>
  <c r="BQ66" i="11"/>
  <c r="BQ63" i="11"/>
  <c r="BQ62" i="11"/>
  <c r="BQ61" i="11"/>
  <c r="BQ60" i="11"/>
  <c r="BQ59" i="11"/>
  <c r="BQ56" i="11"/>
  <c r="BQ55" i="11"/>
  <c r="BQ54" i="11"/>
  <c r="BQ53" i="11"/>
  <c r="BQ52" i="11"/>
  <c r="BQ49" i="11"/>
  <c r="BQ48" i="11"/>
  <c r="BQ47" i="11"/>
  <c r="BQ46" i="11"/>
  <c r="BQ45" i="11"/>
  <c r="BQ42" i="11"/>
  <c r="BQ41" i="11"/>
  <c r="BQ40" i="11"/>
  <c r="BQ39" i="11"/>
  <c r="BQ38" i="11"/>
  <c r="BQ35" i="11"/>
  <c r="BQ34" i="11"/>
  <c r="BQ33" i="11"/>
  <c r="BQ32" i="11"/>
  <c r="BQ31" i="11"/>
  <c r="BQ28" i="11"/>
  <c r="BQ27" i="11"/>
  <c r="BQ26" i="11"/>
  <c r="BQ25" i="11"/>
  <c r="BQ24" i="11"/>
  <c r="BQ21" i="11"/>
  <c r="BQ20" i="11"/>
  <c r="BQ19" i="11"/>
  <c r="BQ18" i="11"/>
  <c r="BQ17" i="11"/>
  <c r="BQ14" i="11"/>
  <c r="BQ13" i="11"/>
  <c r="BQ12" i="11"/>
  <c r="BQ11" i="11"/>
  <c r="BQ10" i="11"/>
  <c r="AV147" i="27"/>
  <c r="AV146" i="27"/>
  <c r="AV145" i="27"/>
  <c r="AV144" i="27"/>
  <c r="AV143" i="27"/>
  <c r="AV140" i="27"/>
  <c r="AV139" i="27"/>
  <c r="AV138" i="27"/>
  <c r="AV137" i="27"/>
  <c r="AV136" i="27"/>
  <c r="AV133" i="27"/>
  <c r="AV132" i="27"/>
  <c r="AV131" i="27"/>
  <c r="AV130" i="27"/>
  <c r="AV129" i="27"/>
  <c r="AV126" i="27"/>
  <c r="AV125" i="27"/>
  <c r="AV124" i="27"/>
  <c r="AV123" i="27"/>
  <c r="AV122" i="27"/>
  <c r="AV112" i="27"/>
  <c r="AV111" i="27"/>
  <c r="AV110" i="27"/>
  <c r="AV109" i="27"/>
  <c r="AV108" i="27"/>
  <c r="AV105" i="27"/>
  <c r="AV104" i="27"/>
  <c r="AV103" i="27"/>
  <c r="AV102" i="27"/>
  <c r="AV101" i="27"/>
  <c r="AV98" i="27"/>
  <c r="AV97" i="27"/>
  <c r="AV96" i="27"/>
  <c r="AV95" i="27"/>
  <c r="AV94" i="27"/>
  <c r="AV77" i="27"/>
  <c r="AV76" i="27"/>
  <c r="AV75" i="27"/>
  <c r="AV74" i="27"/>
  <c r="AV73" i="27"/>
  <c r="AV70" i="27"/>
  <c r="AV69" i="27"/>
  <c r="AV68" i="27"/>
  <c r="AV67" i="27"/>
  <c r="AV66" i="27"/>
  <c r="AV63" i="27"/>
  <c r="AV62" i="27"/>
  <c r="AV61" i="27"/>
  <c r="AV60" i="27"/>
  <c r="AV59" i="27"/>
  <c r="AV56" i="27"/>
  <c r="AV55" i="27"/>
  <c r="AV54" i="27"/>
  <c r="AV53" i="27"/>
  <c r="AV52" i="27"/>
  <c r="AV49" i="27"/>
  <c r="AV48" i="27"/>
  <c r="AV47" i="27"/>
  <c r="AV46" i="27"/>
  <c r="AV45" i="27"/>
  <c r="AV42" i="27"/>
  <c r="AV41" i="27"/>
  <c r="AV40" i="27"/>
  <c r="AV39" i="27"/>
  <c r="AV38" i="27"/>
  <c r="AV35" i="27"/>
  <c r="AV34" i="27"/>
  <c r="AV33" i="27"/>
  <c r="AV32" i="27"/>
  <c r="AV31" i="27"/>
  <c r="AV28" i="27"/>
  <c r="AV27" i="27"/>
  <c r="AV26" i="27"/>
  <c r="AV25" i="27"/>
  <c r="AV24" i="27"/>
  <c r="AV21" i="27"/>
  <c r="AV20" i="27"/>
  <c r="AV19" i="27"/>
  <c r="AV18" i="27"/>
  <c r="AV17" i="27"/>
  <c r="AV14" i="27"/>
  <c r="AV13" i="27"/>
  <c r="AV12" i="27"/>
  <c r="AV11" i="27"/>
  <c r="AV10" i="27"/>
  <c r="AV147" i="11"/>
  <c r="AV146" i="11"/>
  <c r="AV145" i="11"/>
  <c r="AV144" i="11"/>
  <c r="AV143" i="11"/>
  <c r="AV140" i="11"/>
  <c r="AV139" i="11"/>
  <c r="AV138" i="11"/>
  <c r="AV137" i="11"/>
  <c r="AV136" i="11"/>
  <c r="AV133" i="11"/>
  <c r="AV132" i="11"/>
  <c r="AV131" i="11"/>
  <c r="AV130" i="11"/>
  <c r="AV129" i="11"/>
  <c r="AV126" i="11"/>
  <c r="AV125" i="11"/>
  <c r="AV124" i="11"/>
  <c r="AV123" i="11"/>
  <c r="AV122" i="11"/>
  <c r="AV112" i="11"/>
  <c r="AV111" i="11"/>
  <c r="AV110" i="11"/>
  <c r="AV109" i="11"/>
  <c r="AV108" i="11"/>
  <c r="AV105" i="11"/>
  <c r="AV104" i="11"/>
  <c r="AV103" i="11"/>
  <c r="AV102" i="11"/>
  <c r="AV101" i="11"/>
  <c r="AV98" i="11"/>
  <c r="AV97" i="11"/>
  <c r="AV96" i="11"/>
  <c r="AV95" i="11"/>
  <c r="AV94" i="11"/>
  <c r="AV77" i="11"/>
  <c r="AV76" i="11"/>
  <c r="AV75" i="11"/>
  <c r="AV74" i="11"/>
  <c r="AV73" i="11"/>
  <c r="AV70" i="11"/>
  <c r="AV69" i="11"/>
  <c r="AV68" i="11"/>
  <c r="AV67" i="11"/>
  <c r="AV66" i="11"/>
  <c r="AV63" i="11"/>
  <c r="AV62" i="11"/>
  <c r="AV61" i="11"/>
  <c r="AV60" i="11"/>
  <c r="AV59" i="11"/>
  <c r="AV56" i="11"/>
  <c r="AV55" i="11"/>
  <c r="AV54" i="11"/>
  <c r="AV53" i="11"/>
  <c r="AV52" i="11"/>
  <c r="AV49" i="11"/>
  <c r="AV48" i="11"/>
  <c r="AV47" i="11"/>
  <c r="AV46" i="11"/>
  <c r="AV45" i="11"/>
  <c r="AV42" i="11"/>
  <c r="AV41" i="11"/>
  <c r="AV40" i="11"/>
  <c r="AV39" i="11"/>
  <c r="AV38" i="11"/>
  <c r="AV35" i="11"/>
  <c r="AV34" i="11"/>
  <c r="AV33" i="11"/>
  <c r="AV32" i="11"/>
  <c r="AV31" i="11"/>
  <c r="AV28" i="11"/>
  <c r="AV27" i="11"/>
  <c r="AV26" i="11"/>
  <c r="AV25" i="11"/>
  <c r="AV24" i="11"/>
  <c r="AV21" i="11"/>
  <c r="AV20" i="11"/>
  <c r="AV19" i="11"/>
  <c r="AV18" i="11"/>
  <c r="AV17" i="11"/>
  <c r="AV14" i="11"/>
  <c r="AV13" i="11"/>
  <c r="AV12" i="11"/>
  <c r="AV11" i="11"/>
  <c r="AV10" i="11"/>
  <c r="AU147" i="27"/>
  <c r="AU146" i="27"/>
  <c r="AU145" i="27"/>
  <c r="AU144" i="27"/>
  <c r="AU143" i="27"/>
  <c r="AU140" i="27"/>
  <c r="AU139" i="27"/>
  <c r="AU138" i="27"/>
  <c r="AU137" i="27"/>
  <c r="AU136" i="27"/>
  <c r="AU133" i="27"/>
  <c r="AU132" i="27"/>
  <c r="AU131" i="27"/>
  <c r="AU130" i="27"/>
  <c r="AU129" i="27"/>
  <c r="AU126" i="27"/>
  <c r="AU125" i="27"/>
  <c r="AU124" i="27"/>
  <c r="AU123" i="27"/>
  <c r="AU122" i="27"/>
  <c r="AU112" i="27"/>
  <c r="AU111" i="27"/>
  <c r="AU110" i="27"/>
  <c r="AU109" i="27"/>
  <c r="AU108" i="27"/>
  <c r="AU105" i="27"/>
  <c r="AU104" i="27"/>
  <c r="AU103" i="27"/>
  <c r="AU102" i="27"/>
  <c r="AU101" i="27"/>
  <c r="AU98" i="27"/>
  <c r="AU97" i="27"/>
  <c r="AU96" i="27"/>
  <c r="AU95" i="27"/>
  <c r="AU94" i="27"/>
  <c r="AU77" i="27"/>
  <c r="AU76" i="27"/>
  <c r="AU75" i="27"/>
  <c r="AU74" i="27"/>
  <c r="AU73" i="27"/>
  <c r="AU70" i="27"/>
  <c r="AU69" i="27"/>
  <c r="AU68" i="27"/>
  <c r="AU67" i="27"/>
  <c r="AU66" i="27"/>
  <c r="AU63" i="27"/>
  <c r="AU62" i="27"/>
  <c r="AU61" i="27"/>
  <c r="AU60" i="27"/>
  <c r="AU59" i="27"/>
  <c r="AU56" i="27"/>
  <c r="AU55" i="27"/>
  <c r="AU54" i="27"/>
  <c r="AU53" i="27"/>
  <c r="AU52" i="27"/>
  <c r="AU49" i="27"/>
  <c r="AU48" i="27"/>
  <c r="AU47" i="27"/>
  <c r="AU46" i="27"/>
  <c r="AU45" i="27"/>
  <c r="AU42" i="27"/>
  <c r="AU41" i="27"/>
  <c r="AU40" i="27"/>
  <c r="AU39" i="27"/>
  <c r="AU38" i="27"/>
  <c r="AU35" i="27"/>
  <c r="AU34" i="27"/>
  <c r="AU33" i="27"/>
  <c r="AU32" i="27"/>
  <c r="AU31" i="27"/>
  <c r="AU28" i="27"/>
  <c r="AU27" i="27"/>
  <c r="AU26" i="27"/>
  <c r="AU25" i="27"/>
  <c r="AU24" i="27"/>
  <c r="AU21" i="27"/>
  <c r="AU20" i="27"/>
  <c r="AU19" i="27"/>
  <c r="AU18" i="27"/>
  <c r="AU17" i="27"/>
  <c r="AU14" i="27"/>
  <c r="AU13" i="27"/>
  <c r="AU12" i="27"/>
  <c r="AU11" i="27"/>
  <c r="AU10" i="27"/>
  <c r="AU147" i="11"/>
  <c r="AU146" i="11"/>
  <c r="AU145" i="11"/>
  <c r="AU144" i="11"/>
  <c r="AU143" i="11"/>
  <c r="AU140" i="11"/>
  <c r="AU139" i="11"/>
  <c r="AU138" i="11"/>
  <c r="AU137" i="11"/>
  <c r="AU136" i="11"/>
  <c r="AU133" i="11"/>
  <c r="AU132" i="11"/>
  <c r="AU131" i="11"/>
  <c r="AU130" i="11"/>
  <c r="AU129" i="11"/>
  <c r="AU126" i="11"/>
  <c r="AU125" i="11"/>
  <c r="AU124" i="11"/>
  <c r="AU123" i="11"/>
  <c r="AU122" i="11"/>
  <c r="AU112" i="11"/>
  <c r="AU111" i="11"/>
  <c r="AU110" i="11"/>
  <c r="AU109" i="11"/>
  <c r="AU108" i="11"/>
  <c r="AU105" i="11"/>
  <c r="AU104" i="11"/>
  <c r="AU103" i="11"/>
  <c r="AU102" i="11"/>
  <c r="AU101" i="11"/>
  <c r="AU98" i="11"/>
  <c r="AU97" i="11"/>
  <c r="AU96" i="11"/>
  <c r="AU95" i="11"/>
  <c r="AU94" i="11"/>
  <c r="AU77" i="11"/>
  <c r="AU76" i="11"/>
  <c r="AU75" i="11"/>
  <c r="AU74" i="11"/>
  <c r="AU73" i="11"/>
  <c r="AU70" i="11"/>
  <c r="AU69" i="11"/>
  <c r="AU68" i="11"/>
  <c r="AU67" i="11"/>
  <c r="AU66" i="11"/>
  <c r="AU63" i="11"/>
  <c r="AU62" i="11"/>
  <c r="AU61" i="11"/>
  <c r="AU60" i="11"/>
  <c r="AU59" i="11"/>
  <c r="AU56" i="11"/>
  <c r="AU55" i="11"/>
  <c r="AU54" i="11"/>
  <c r="AU53" i="11"/>
  <c r="AU52" i="11"/>
  <c r="AU49" i="11"/>
  <c r="AU48" i="11"/>
  <c r="AU47" i="11"/>
  <c r="AU46" i="11"/>
  <c r="AU45" i="11"/>
  <c r="AU42" i="11"/>
  <c r="AU41" i="11"/>
  <c r="AU40" i="11"/>
  <c r="AU39" i="11"/>
  <c r="AU38" i="11"/>
  <c r="AU35" i="11"/>
  <c r="AU34" i="11"/>
  <c r="AU33" i="11"/>
  <c r="AU32" i="11"/>
  <c r="AU31" i="11"/>
  <c r="AU28" i="11"/>
  <c r="AU27" i="11"/>
  <c r="AU26" i="11"/>
  <c r="AU25" i="11"/>
  <c r="AU24" i="11"/>
  <c r="AU21" i="11"/>
  <c r="AU20" i="11"/>
  <c r="AU19" i="11"/>
  <c r="AU18" i="11"/>
  <c r="AU17" i="11"/>
  <c r="AU14" i="11"/>
  <c r="AU13" i="11"/>
  <c r="AU12" i="11"/>
  <c r="AU11" i="11"/>
  <c r="AU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Z83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Z148" i="33" l="1"/>
  <c r="AA154" i="33"/>
  <c r="AA151" i="33"/>
  <c r="AA153" i="33"/>
  <c r="AA152" i="33"/>
  <c r="AA150" i="33"/>
  <c r="BQ29" i="27"/>
  <c r="BQ141" i="11"/>
  <c r="BR148" i="27"/>
  <c r="Z82" i="33"/>
  <c r="Z118" i="33"/>
  <c r="BR36" i="27"/>
  <c r="Y78" i="33"/>
  <c r="BR29" i="27"/>
  <c r="BQ36" i="11"/>
  <c r="BR50" i="11"/>
  <c r="BR64" i="11"/>
  <c r="Z116" i="33"/>
  <c r="BQ71" i="11"/>
  <c r="BQ134" i="27"/>
  <c r="BR43" i="11"/>
  <c r="BQ99" i="27"/>
  <c r="BQ50" i="11"/>
  <c r="BQ127" i="11"/>
  <c r="BR78" i="11"/>
  <c r="BQ29" i="11"/>
  <c r="BQ71" i="27"/>
  <c r="BR113" i="11"/>
  <c r="BR141" i="11"/>
  <c r="BQ64" i="11"/>
  <c r="BQ99" i="11"/>
  <c r="BQ50" i="27"/>
  <c r="BR106" i="11"/>
  <c r="BR141" i="27"/>
  <c r="Z127" i="33"/>
  <c r="BQ113" i="11"/>
  <c r="BQ134" i="11"/>
  <c r="BQ148" i="27"/>
  <c r="BR15" i="27"/>
  <c r="BR71" i="27"/>
  <c r="BR99" i="27"/>
  <c r="BR134" i="27"/>
  <c r="Z99" i="33"/>
  <c r="BQ22" i="11"/>
  <c r="BQ43" i="11"/>
  <c r="BQ43" i="27"/>
  <c r="BQ113" i="27"/>
  <c r="BR29" i="11"/>
  <c r="BR148" i="11"/>
  <c r="Z64" i="33"/>
  <c r="BQ148" i="11"/>
  <c r="BQ64" i="27"/>
  <c r="BQ106" i="27"/>
  <c r="BQ127" i="27"/>
  <c r="BR22" i="11"/>
  <c r="BR36" i="11"/>
  <c r="BR99" i="11"/>
  <c r="BR57" i="27"/>
  <c r="BR127" i="11"/>
  <c r="Z106" i="33"/>
  <c r="Z43" i="33"/>
  <c r="BQ57" i="11"/>
  <c r="BQ106" i="11"/>
  <c r="BQ22" i="27"/>
  <c r="BR15" i="11"/>
  <c r="BR71" i="11"/>
  <c r="BR134" i="11"/>
  <c r="BR50" i="27"/>
  <c r="BR64" i="27"/>
  <c r="BR113" i="27"/>
  <c r="BQ78" i="11"/>
  <c r="BR78" i="27"/>
  <c r="BQ15" i="11"/>
  <c r="BQ57" i="27"/>
  <c r="BQ78" i="27"/>
  <c r="BQ141" i="27"/>
  <c r="BR43" i="27"/>
  <c r="BR106" i="27"/>
  <c r="BR127" i="27"/>
  <c r="Z141" i="33"/>
  <c r="BR22" i="27"/>
  <c r="Z115" i="33"/>
  <c r="BQ15" i="27"/>
  <c r="BQ36" i="27"/>
  <c r="BR57" i="11"/>
  <c r="Z78" i="33"/>
  <c r="Z22" i="33"/>
  <c r="Z29" i="33"/>
  <c r="Z117" i="33"/>
  <c r="Z36" i="33"/>
  <c r="Z15" i="33"/>
  <c r="Z71" i="33"/>
  <c r="AA155" i="33" s="1"/>
  <c r="Z50" i="33"/>
  <c r="Z113" i="33"/>
  <c r="Z57" i="33"/>
  <c r="Z84" i="33"/>
  <c r="Z119" i="33"/>
  <c r="Z80" i="33"/>
  <c r="Z81" i="33"/>
  <c r="Y78" i="27"/>
  <c r="Y78" i="1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Z120" i="33" l="1"/>
  <c r="Z85" i="33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X78" i="1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X106" i="27"/>
  <c r="X84" i="27"/>
  <c r="W84" i="27"/>
  <c r="X83" i="27"/>
  <c r="W83" i="27"/>
  <c r="X82" i="27"/>
  <c r="W82" i="27"/>
  <c r="X81" i="27"/>
  <c r="W81" i="27"/>
  <c r="X80" i="27"/>
  <c r="W80" i="27"/>
  <c r="X99" i="27"/>
  <c r="X155" i="27" s="1"/>
  <c r="X113" i="11"/>
  <c r="X106" i="11"/>
  <c r="W84" i="11"/>
  <c r="W83" i="11"/>
  <c r="W82" i="11"/>
  <c r="W81" i="11"/>
  <c r="W80" i="11"/>
  <c r="X99" i="1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AT147" i="11"/>
  <c r="AT146" i="11"/>
  <c r="AT145" i="11"/>
  <c r="AT144" i="11"/>
  <c r="AT143" i="11"/>
  <c r="AT140" i="11"/>
  <c r="AT139" i="11"/>
  <c r="AT138" i="11"/>
  <c r="AT137" i="11"/>
  <c r="AT136" i="11"/>
  <c r="AT133" i="11"/>
  <c r="AT132" i="11"/>
  <c r="AT131" i="11"/>
  <c r="AT130" i="11"/>
  <c r="AT129" i="11"/>
  <c r="AT126" i="11"/>
  <c r="AT125" i="11"/>
  <c r="AT124" i="11"/>
  <c r="AT123" i="11"/>
  <c r="AT122" i="11"/>
  <c r="AT112" i="11"/>
  <c r="AT111" i="11"/>
  <c r="AT110" i="11"/>
  <c r="AT109" i="11"/>
  <c r="AT108" i="11"/>
  <c r="AT105" i="11"/>
  <c r="AT104" i="11"/>
  <c r="AT103" i="11"/>
  <c r="AT102" i="11"/>
  <c r="AT101" i="11"/>
  <c r="AT98" i="11"/>
  <c r="AT97" i="11"/>
  <c r="AT96" i="11"/>
  <c r="AT95" i="11"/>
  <c r="AT94" i="11"/>
  <c r="AT77" i="11"/>
  <c r="AT76" i="11"/>
  <c r="AT75" i="11"/>
  <c r="AT74" i="11"/>
  <c r="AT73" i="11"/>
  <c r="AT70" i="11"/>
  <c r="AT69" i="11"/>
  <c r="AT68" i="11"/>
  <c r="AT67" i="11"/>
  <c r="AT66" i="11"/>
  <c r="AT63" i="11"/>
  <c r="AT62" i="11"/>
  <c r="AT61" i="11"/>
  <c r="AT60" i="11"/>
  <c r="AT59" i="11"/>
  <c r="AT56" i="11"/>
  <c r="AT55" i="11"/>
  <c r="AT54" i="11"/>
  <c r="AT53" i="11"/>
  <c r="AT52" i="11"/>
  <c r="AT49" i="11"/>
  <c r="AT48" i="11"/>
  <c r="AT47" i="11"/>
  <c r="AT46" i="11"/>
  <c r="AT45" i="11"/>
  <c r="AT42" i="11"/>
  <c r="AT41" i="11"/>
  <c r="AT40" i="11"/>
  <c r="AT39" i="11"/>
  <c r="AT38" i="11"/>
  <c r="AT35" i="11"/>
  <c r="AT34" i="11"/>
  <c r="AT33" i="11"/>
  <c r="AT32" i="11"/>
  <c r="AT31" i="11"/>
  <c r="AT28" i="11"/>
  <c r="AT27" i="11"/>
  <c r="AT26" i="11"/>
  <c r="AT25" i="11"/>
  <c r="AT24" i="11"/>
  <c r="AT21" i="11"/>
  <c r="AT20" i="11"/>
  <c r="AT19" i="11"/>
  <c r="AT18" i="11"/>
  <c r="AT17" i="11"/>
  <c r="AT14" i="11"/>
  <c r="AT13" i="11"/>
  <c r="AT12" i="11"/>
  <c r="AT11" i="11"/>
  <c r="AT10" i="11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0" i="27"/>
  <c r="BP69" i="27"/>
  <c r="BP68" i="27"/>
  <c r="BP67" i="27"/>
  <c r="BP66" i="27"/>
  <c r="BP63" i="27"/>
  <c r="BP62" i="27"/>
  <c r="BP61" i="27"/>
  <c r="BP60" i="27"/>
  <c r="BP59" i="27"/>
  <c r="BP56" i="27"/>
  <c r="BP55" i="27"/>
  <c r="BP54" i="27"/>
  <c r="BP53" i="27"/>
  <c r="BP52" i="27"/>
  <c r="BP49" i="27"/>
  <c r="BP48" i="27"/>
  <c r="BP47" i="27"/>
  <c r="BP46" i="27"/>
  <c r="BP45" i="27"/>
  <c r="BP42" i="27"/>
  <c r="BP41" i="27"/>
  <c r="BP40" i="27"/>
  <c r="BP39" i="27"/>
  <c r="BP38" i="27"/>
  <c r="BP35" i="27"/>
  <c r="BP34" i="27"/>
  <c r="BP33" i="27"/>
  <c r="BP32" i="27"/>
  <c r="BP31" i="27"/>
  <c r="BP28" i="27"/>
  <c r="BP27" i="27"/>
  <c r="BP26" i="27"/>
  <c r="BP25" i="27"/>
  <c r="BP24" i="27"/>
  <c r="BP21" i="27"/>
  <c r="BP20" i="27"/>
  <c r="BP19" i="27"/>
  <c r="BP18" i="27"/>
  <c r="BP17" i="27"/>
  <c r="BP14" i="27"/>
  <c r="BP13" i="27"/>
  <c r="BP12" i="27"/>
  <c r="BP11" i="27"/>
  <c r="BP10" i="27"/>
  <c r="AT147" i="27"/>
  <c r="AT146" i="27"/>
  <c r="AT145" i="27"/>
  <c r="AT144" i="27"/>
  <c r="AT143" i="27"/>
  <c r="AT140" i="27"/>
  <c r="AT139" i="27"/>
  <c r="AT138" i="27"/>
  <c r="AT137" i="27"/>
  <c r="AT136" i="27"/>
  <c r="AT133" i="27"/>
  <c r="AT132" i="27"/>
  <c r="AT131" i="27"/>
  <c r="AT130" i="27"/>
  <c r="AT129" i="27"/>
  <c r="AT126" i="27"/>
  <c r="AT125" i="27"/>
  <c r="AT124" i="27"/>
  <c r="AT123" i="27"/>
  <c r="AT122" i="27"/>
  <c r="AT112" i="27"/>
  <c r="AT111" i="27"/>
  <c r="AT110" i="27"/>
  <c r="AT109" i="27"/>
  <c r="AT108" i="27"/>
  <c r="AT105" i="27"/>
  <c r="AT104" i="27"/>
  <c r="AT103" i="27"/>
  <c r="AT102" i="27"/>
  <c r="AT101" i="27"/>
  <c r="AT98" i="27"/>
  <c r="AT97" i="27"/>
  <c r="AT96" i="27"/>
  <c r="AT95" i="27"/>
  <c r="AT94" i="27"/>
  <c r="AT77" i="27"/>
  <c r="AT76" i="27"/>
  <c r="AT75" i="27"/>
  <c r="AT74" i="27"/>
  <c r="AT73" i="27"/>
  <c r="AT70" i="27"/>
  <c r="AT69" i="27"/>
  <c r="AT68" i="27"/>
  <c r="AT67" i="27"/>
  <c r="AT66" i="27"/>
  <c r="AT63" i="27"/>
  <c r="AT62" i="27"/>
  <c r="AT61" i="27"/>
  <c r="AT60" i="27"/>
  <c r="AT59" i="27"/>
  <c r="AT56" i="27"/>
  <c r="AT55" i="27"/>
  <c r="AT54" i="27"/>
  <c r="AT53" i="27"/>
  <c r="AT52" i="27"/>
  <c r="AT49" i="27"/>
  <c r="AT48" i="27"/>
  <c r="AT47" i="27"/>
  <c r="AT46" i="27"/>
  <c r="AT45" i="27"/>
  <c r="AT42" i="27"/>
  <c r="AT41" i="27"/>
  <c r="AT40" i="27"/>
  <c r="AT39" i="27"/>
  <c r="AT38" i="27"/>
  <c r="AT35" i="27"/>
  <c r="AT34" i="27"/>
  <c r="AT33" i="27"/>
  <c r="AT32" i="27"/>
  <c r="AT31" i="27"/>
  <c r="AT28" i="27"/>
  <c r="AT27" i="27"/>
  <c r="AT26" i="27"/>
  <c r="AT25" i="27"/>
  <c r="AT24" i="27"/>
  <c r="AT21" i="27"/>
  <c r="AT20" i="27"/>
  <c r="AT19" i="27"/>
  <c r="AT18" i="27"/>
  <c r="AT17" i="27"/>
  <c r="AT14" i="27"/>
  <c r="AT13" i="27"/>
  <c r="AT12" i="27"/>
  <c r="AT11" i="27"/>
  <c r="AT10" i="27"/>
  <c r="X155" i="11"/>
  <c r="X154" i="11"/>
  <c r="X153" i="11"/>
  <c r="X152" i="11"/>
  <c r="X151" i="11"/>
  <c r="X150" i="11"/>
  <c r="Y155" i="27"/>
  <c r="Y154" i="27"/>
  <c r="X154" i="27"/>
  <c r="Y153" i="27"/>
  <c r="X153" i="27"/>
  <c r="Y152" i="27"/>
  <c r="X152" i="27"/>
  <c r="Y151" i="27"/>
  <c r="X151" i="27"/>
  <c r="Y150" i="27"/>
  <c r="X150" i="27"/>
  <c r="BE82" i="27" l="1"/>
  <c r="CA82" i="27"/>
  <c r="CA83" i="27"/>
  <c r="BE83" i="27"/>
  <c r="BE80" i="27"/>
  <c r="CA80" i="27"/>
  <c r="BE84" i="27"/>
  <c r="CA84" i="27"/>
  <c r="CA81" i="27"/>
  <c r="BE81" i="27"/>
  <c r="X148" i="33"/>
  <c r="Y148" i="33"/>
  <c r="Z153" i="33"/>
  <c r="BP127" i="27"/>
  <c r="Z154" i="33"/>
  <c r="Z152" i="33"/>
  <c r="Z150" i="33"/>
  <c r="Z151" i="33"/>
  <c r="X29" i="33"/>
  <c r="X43" i="33"/>
  <c r="X85" i="27"/>
  <c r="BP134" i="11"/>
  <c r="BP29" i="27"/>
  <c r="BP64" i="27"/>
  <c r="BP15" i="11"/>
  <c r="BP57" i="11"/>
  <c r="BP71" i="11"/>
  <c r="BP22" i="11"/>
  <c r="BP141" i="11"/>
  <c r="BP22" i="27"/>
  <c r="BP141" i="27"/>
  <c r="BP43" i="27"/>
  <c r="X50" i="33"/>
  <c r="BP64" i="11"/>
  <c r="X36" i="33"/>
  <c r="X141" i="33"/>
  <c r="W85" i="27"/>
  <c r="BE85" i="27" s="1"/>
  <c r="BP71" i="27"/>
  <c r="X22" i="33"/>
  <c r="X127" i="33"/>
  <c r="BP15" i="27"/>
  <c r="BP134" i="27"/>
  <c r="BP113" i="11"/>
  <c r="BP50" i="27"/>
  <c r="BP113" i="27"/>
  <c r="BP148" i="11"/>
  <c r="BP57" i="27"/>
  <c r="BP78" i="11"/>
  <c r="BP148" i="27"/>
  <c r="BP36" i="11"/>
  <c r="BP99" i="11"/>
  <c r="BP127" i="11"/>
  <c r="X64" i="33"/>
  <c r="Y82" i="33"/>
  <c r="BP50" i="11"/>
  <c r="BP36" i="27"/>
  <c r="BP29" i="11"/>
  <c r="BP43" i="11"/>
  <c r="X15" i="33"/>
  <c r="X57" i="33"/>
  <c r="X71" i="33"/>
  <c r="W85" i="11"/>
  <c r="Y116" i="33"/>
  <c r="Y29" i="33"/>
  <c r="Y117" i="33"/>
  <c r="Y115" i="33"/>
  <c r="Y141" i="33"/>
  <c r="Y43" i="33"/>
  <c r="Y80" i="33"/>
  <c r="Y57" i="33"/>
  <c r="Y153" i="33"/>
  <c r="Y22" i="33"/>
  <c r="Y154" i="33"/>
  <c r="Y81" i="33"/>
  <c r="Y106" i="33"/>
  <c r="Y127" i="33"/>
  <c r="Y64" i="33"/>
  <c r="Y15" i="33"/>
  <c r="Y71" i="33"/>
  <c r="Z155" i="33" s="1"/>
  <c r="Y83" i="33"/>
  <c r="Y50" i="33"/>
  <c r="Y151" i="33"/>
  <c r="Y118" i="33"/>
  <c r="Y36" i="33"/>
  <c r="Y152" i="33"/>
  <c r="Y113" i="33"/>
  <c r="X78" i="33"/>
  <c r="BP78" i="27"/>
  <c r="X113" i="33"/>
  <c r="BP106" i="27"/>
  <c r="X116" i="33"/>
  <c r="X115" i="33"/>
  <c r="X80" i="33"/>
  <c r="BP99" i="27"/>
  <c r="BP106" i="11"/>
  <c r="X106" i="33"/>
  <c r="X81" i="33"/>
  <c r="X82" i="33"/>
  <c r="X83" i="33"/>
  <c r="X117" i="33"/>
  <c r="X118" i="33"/>
  <c r="Y84" i="33"/>
  <c r="Y119" i="33"/>
  <c r="Y150" i="33"/>
  <c r="Y99" i="33"/>
  <c r="X84" i="33"/>
  <c r="X119" i="33"/>
  <c r="X99" i="33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0" i="11"/>
  <c r="BO69" i="11"/>
  <c r="BO68" i="11"/>
  <c r="BO67" i="11"/>
  <c r="BO66" i="11"/>
  <c r="BO63" i="11"/>
  <c r="BO62" i="11"/>
  <c r="BO61" i="11"/>
  <c r="BO60" i="11"/>
  <c r="BO59" i="11"/>
  <c r="BO56" i="11"/>
  <c r="BO55" i="11"/>
  <c r="BO54" i="11"/>
  <c r="BO53" i="11"/>
  <c r="BO52" i="11"/>
  <c r="BO49" i="11"/>
  <c r="BO48" i="11"/>
  <c r="BO47" i="11"/>
  <c r="BO46" i="11"/>
  <c r="BO45" i="11"/>
  <c r="BO42" i="11"/>
  <c r="BO41" i="11"/>
  <c r="BO40" i="11"/>
  <c r="BO39" i="11"/>
  <c r="BO38" i="11"/>
  <c r="BO35" i="11"/>
  <c r="BO34" i="11"/>
  <c r="BO33" i="11"/>
  <c r="BO32" i="11"/>
  <c r="BO31" i="11"/>
  <c r="BO28" i="11"/>
  <c r="BO27" i="11"/>
  <c r="BO26" i="11"/>
  <c r="BO25" i="11"/>
  <c r="BO24" i="11"/>
  <c r="BO21" i="11"/>
  <c r="BO20" i="11"/>
  <c r="BO19" i="11"/>
  <c r="BO18" i="11"/>
  <c r="BO17" i="11"/>
  <c r="BO14" i="11"/>
  <c r="BO13" i="11"/>
  <c r="BO12" i="11"/>
  <c r="BO11" i="11"/>
  <c r="BO10" i="11"/>
  <c r="AS147" i="11"/>
  <c r="AS146" i="11"/>
  <c r="AS145" i="11"/>
  <c r="AS144" i="11"/>
  <c r="AS143" i="11"/>
  <c r="AS140" i="11"/>
  <c r="AS139" i="11"/>
  <c r="AS138" i="11"/>
  <c r="AS137" i="11"/>
  <c r="AS136" i="11"/>
  <c r="AS133" i="11"/>
  <c r="AS132" i="11"/>
  <c r="AS131" i="11"/>
  <c r="AS130" i="11"/>
  <c r="AS129" i="11"/>
  <c r="AS126" i="11"/>
  <c r="AS125" i="11"/>
  <c r="AS124" i="11"/>
  <c r="AS123" i="11"/>
  <c r="AS122" i="11"/>
  <c r="AS112" i="11"/>
  <c r="AS111" i="11"/>
  <c r="AS110" i="11"/>
  <c r="AS109" i="11"/>
  <c r="AS108" i="11"/>
  <c r="AS105" i="11"/>
  <c r="AS104" i="11"/>
  <c r="AS103" i="11"/>
  <c r="AS102" i="11"/>
  <c r="AS101" i="11"/>
  <c r="AS98" i="11"/>
  <c r="AS97" i="11"/>
  <c r="AS96" i="11"/>
  <c r="AS95" i="11"/>
  <c r="AS94" i="11"/>
  <c r="AS77" i="11"/>
  <c r="AS76" i="11"/>
  <c r="AS75" i="11"/>
  <c r="AS74" i="11"/>
  <c r="AS73" i="11"/>
  <c r="AS70" i="11"/>
  <c r="AS69" i="11"/>
  <c r="AS68" i="11"/>
  <c r="AS67" i="11"/>
  <c r="AS66" i="11"/>
  <c r="AS63" i="11"/>
  <c r="AS62" i="11"/>
  <c r="AS61" i="11"/>
  <c r="AS60" i="11"/>
  <c r="AS59" i="11"/>
  <c r="AS56" i="11"/>
  <c r="AS55" i="11"/>
  <c r="AS54" i="11"/>
  <c r="AS53" i="11"/>
  <c r="AS52" i="11"/>
  <c r="AS49" i="11"/>
  <c r="AS48" i="11"/>
  <c r="AS47" i="11"/>
  <c r="AS46" i="11"/>
  <c r="AS45" i="11"/>
  <c r="AS42" i="11"/>
  <c r="AS41" i="11"/>
  <c r="AS40" i="11"/>
  <c r="AS39" i="11"/>
  <c r="AS38" i="11"/>
  <c r="AS35" i="11"/>
  <c r="AS34" i="11"/>
  <c r="AS33" i="11"/>
  <c r="AS32" i="11"/>
  <c r="AS31" i="11"/>
  <c r="AS28" i="11"/>
  <c r="AS27" i="11"/>
  <c r="AS26" i="11"/>
  <c r="AS25" i="11"/>
  <c r="AS24" i="11"/>
  <c r="AS21" i="11"/>
  <c r="AS20" i="11"/>
  <c r="AS19" i="11"/>
  <c r="AS18" i="11"/>
  <c r="AS17" i="11"/>
  <c r="AS14" i="11"/>
  <c r="AS13" i="11"/>
  <c r="AS12" i="11"/>
  <c r="AS11" i="11"/>
  <c r="AS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0" i="27"/>
  <c r="BO69" i="27"/>
  <c r="BO68" i="27"/>
  <c r="BO67" i="27"/>
  <c r="BO66" i="27"/>
  <c r="BO63" i="27"/>
  <c r="BO62" i="27"/>
  <c r="BO61" i="27"/>
  <c r="BO60" i="27"/>
  <c r="BO59" i="27"/>
  <c r="BO56" i="27"/>
  <c r="BO55" i="27"/>
  <c r="BO54" i="27"/>
  <c r="BO53" i="27"/>
  <c r="BO52" i="27"/>
  <c r="BO49" i="27"/>
  <c r="BO48" i="27"/>
  <c r="BO47" i="27"/>
  <c r="BO46" i="27"/>
  <c r="BO45" i="27"/>
  <c r="BO42" i="27"/>
  <c r="BO41" i="27"/>
  <c r="BO40" i="27"/>
  <c r="BO39" i="27"/>
  <c r="BO38" i="27"/>
  <c r="BO35" i="27"/>
  <c r="BO34" i="27"/>
  <c r="BO33" i="27"/>
  <c r="BO32" i="27"/>
  <c r="BO31" i="27"/>
  <c r="BO28" i="27"/>
  <c r="BO27" i="27"/>
  <c r="BO26" i="27"/>
  <c r="BO25" i="27"/>
  <c r="BO24" i="27"/>
  <c r="BO21" i="27"/>
  <c r="BO20" i="27"/>
  <c r="BO19" i="27"/>
  <c r="BO18" i="27"/>
  <c r="BO17" i="27"/>
  <c r="BO14" i="27"/>
  <c r="BO13" i="27"/>
  <c r="BO12" i="27"/>
  <c r="BO11" i="27"/>
  <c r="BO10" i="27"/>
  <c r="AS147" i="27"/>
  <c r="AS146" i="27"/>
  <c r="AS145" i="27"/>
  <c r="AS144" i="27"/>
  <c r="AS143" i="27"/>
  <c r="AS140" i="27"/>
  <c r="AS139" i="27"/>
  <c r="AS138" i="27"/>
  <c r="AS137" i="27"/>
  <c r="AS136" i="27"/>
  <c r="AS133" i="27"/>
  <c r="AS132" i="27"/>
  <c r="AS131" i="27"/>
  <c r="AS130" i="27"/>
  <c r="AS129" i="27"/>
  <c r="AS126" i="27"/>
  <c r="AS125" i="27"/>
  <c r="AS124" i="27"/>
  <c r="AS123" i="27"/>
  <c r="AS122" i="27"/>
  <c r="AS112" i="27"/>
  <c r="AS111" i="27"/>
  <c r="AS110" i="27"/>
  <c r="AS109" i="27"/>
  <c r="AS108" i="27"/>
  <c r="AS105" i="27"/>
  <c r="AS104" i="27"/>
  <c r="AS103" i="27"/>
  <c r="AS102" i="27"/>
  <c r="AS101" i="27"/>
  <c r="AS98" i="27"/>
  <c r="AS97" i="27"/>
  <c r="AS96" i="27"/>
  <c r="AS95" i="27"/>
  <c r="AS94" i="27"/>
  <c r="AS77" i="27"/>
  <c r="AS76" i="27"/>
  <c r="AS75" i="27"/>
  <c r="AS74" i="27"/>
  <c r="AS73" i="27"/>
  <c r="AS70" i="27"/>
  <c r="AS69" i="27"/>
  <c r="AS68" i="27"/>
  <c r="AS67" i="27"/>
  <c r="AS66" i="27"/>
  <c r="AS63" i="27"/>
  <c r="AS62" i="27"/>
  <c r="AS61" i="27"/>
  <c r="AS60" i="27"/>
  <c r="AS59" i="27"/>
  <c r="AS56" i="27"/>
  <c r="AS55" i="27"/>
  <c r="AS54" i="27"/>
  <c r="AS53" i="27"/>
  <c r="AS52" i="27"/>
  <c r="AS49" i="27"/>
  <c r="AS48" i="27"/>
  <c r="AS47" i="27"/>
  <c r="AS46" i="27"/>
  <c r="AS45" i="27"/>
  <c r="AS42" i="27"/>
  <c r="AS41" i="27"/>
  <c r="AS40" i="27"/>
  <c r="AS39" i="27"/>
  <c r="AS38" i="27"/>
  <c r="AS35" i="27"/>
  <c r="AS34" i="27"/>
  <c r="AS33" i="27"/>
  <c r="AS32" i="27"/>
  <c r="AS31" i="27"/>
  <c r="AS28" i="27"/>
  <c r="AS27" i="27"/>
  <c r="AS26" i="27"/>
  <c r="AS25" i="27"/>
  <c r="AS24" i="27"/>
  <c r="AS21" i="27"/>
  <c r="AS20" i="27"/>
  <c r="AS19" i="27"/>
  <c r="AS18" i="27"/>
  <c r="AS17" i="27"/>
  <c r="AS14" i="27"/>
  <c r="AS13" i="27"/>
  <c r="AS12" i="27"/>
  <c r="AS11" i="27"/>
  <c r="AS10" i="27"/>
  <c r="CA85" i="27" l="1"/>
  <c r="BO50" i="11"/>
  <c r="BO71" i="11"/>
  <c r="BO64" i="11"/>
  <c r="BO141" i="11"/>
  <c r="BO127" i="11"/>
  <c r="BO99" i="11"/>
  <c r="BO36" i="11"/>
  <c r="BO57" i="11"/>
  <c r="Y155" i="33"/>
  <c r="Y85" i="33"/>
  <c r="Y120" i="33"/>
  <c r="X120" i="33"/>
  <c r="X85" i="33"/>
  <c r="BO78" i="11"/>
  <c r="BO29" i="11"/>
  <c r="BO113" i="11"/>
  <c r="BO134" i="11"/>
  <c r="BO22" i="11"/>
  <c r="BO43" i="11"/>
  <c r="BO148" i="11"/>
  <c r="BO106" i="11"/>
  <c r="BO15" i="11"/>
  <c r="BO29" i="27"/>
  <c r="BO113" i="27"/>
  <c r="BO134" i="27"/>
  <c r="BO36" i="27"/>
  <c r="BO15" i="27"/>
  <c r="BO71" i="27"/>
  <c r="BO148" i="27"/>
  <c r="BO22" i="27"/>
  <c r="BO78" i="27"/>
  <c r="BO99" i="27"/>
  <c r="BO141" i="27"/>
  <c r="BO57" i="27"/>
  <c r="BO50" i="27"/>
  <c r="BO64" i="27"/>
  <c r="BO127" i="27"/>
  <c r="BO43" i="27"/>
  <c r="BO106" i="27"/>
  <c r="W77" i="33"/>
  <c r="W76" i="33"/>
  <c r="W75" i="33"/>
  <c r="W74" i="33"/>
  <c r="W73" i="33"/>
  <c r="W78" i="27"/>
  <c r="BE78" i="27" s="1"/>
  <c r="W78" i="1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E73" i="33" l="1"/>
  <c r="CA73" i="33"/>
  <c r="CA74" i="33"/>
  <c r="BE74" i="33"/>
  <c r="CA75" i="33"/>
  <c r="BE75" i="33"/>
  <c r="CA76" i="33"/>
  <c r="BE76" i="33"/>
  <c r="CA77" i="33"/>
  <c r="BE77" i="33"/>
  <c r="W78" i="33"/>
  <c r="BE78" i="33" s="1"/>
  <c r="W134" i="27"/>
  <c r="BE134" i="27" s="1"/>
  <c r="W134" i="11"/>
  <c r="W113" i="27"/>
  <c r="BE113" i="27" s="1"/>
  <c r="W113" i="11"/>
  <c r="W106" i="27"/>
  <c r="BE106" i="27" s="1"/>
  <c r="W106" i="11"/>
  <c r="W99" i="27"/>
  <c r="BE99" i="27" s="1"/>
  <c r="W99" i="11"/>
  <c r="CA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D78" i="27" s="1"/>
  <c r="V78" i="1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BZ73" i="33" l="1"/>
  <c r="BD73" i="33"/>
  <c r="BZ74" i="33"/>
  <c r="BD74" i="33"/>
  <c r="BZ75" i="33"/>
  <c r="BD75" i="33"/>
  <c r="BD76" i="33"/>
  <c r="BZ76" i="33"/>
  <c r="BZ77" i="33"/>
  <c r="BD77" i="33"/>
  <c r="V78" i="33"/>
  <c r="BD78" i="33" s="1"/>
  <c r="AR77" i="11"/>
  <c r="AR76" i="11"/>
  <c r="AR75" i="11"/>
  <c r="AR74" i="11"/>
  <c r="AR73" i="11"/>
  <c r="BN77" i="11"/>
  <c r="BN76" i="11"/>
  <c r="BN75" i="11"/>
  <c r="BN74" i="11"/>
  <c r="BN73" i="11"/>
  <c r="BN77" i="27"/>
  <c r="BN76" i="27"/>
  <c r="BN75" i="27"/>
  <c r="BN74" i="27"/>
  <c r="BN73" i="27"/>
  <c r="AR77" i="27"/>
  <c r="AR76" i="27"/>
  <c r="AR75" i="27"/>
  <c r="AR74" i="27"/>
  <c r="AR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D148" i="27" s="1"/>
  <c r="U148" i="27"/>
  <c r="BC148" i="27" s="1"/>
  <c r="T148" i="27"/>
  <c r="BB148" i="27" s="1"/>
  <c r="S148" i="27"/>
  <c r="BA148" i="27" s="1"/>
  <c r="R148" i="27"/>
  <c r="AZ148" i="27" s="1"/>
  <c r="Q148" i="27"/>
  <c r="AY148" i="27" s="1"/>
  <c r="P148" i="27"/>
  <c r="AX148" i="27" s="1"/>
  <c r="V141" i="27"/>
  <c r="BD141" i="27" s="1"/>
  <c r="U141" i="27"/>
  <c r="BC141" i="27" s="1"/>
  <c r="T141" i="27"/>
  <c r="BB141" i="27" s="1"/>
  <c r="S141" i="27"/>
  <c r="BA141" i="27" s="1"/>
  <c r="R141" i="27"/>
  <c r="AZ141" i="27" s="1"/>
  <c r="Q141" i="27"/>
  <c r="AY141" i="27" s="1"/>
  <c r="P141" i="27"/>
  <c r="AX141" i="27" s="1"/>
  <c r="V134" i="27"/>
  <c r="BD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D113" i="27" s="1"/>
  <c r="V106" i="27"/>
  <c r="BD106" i="27" s="1"/>
  <c r="V99" i="27"/>
  <c r="BD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U148" i="11"/>
  <c r="BC148" i="11" s="1"/>
  <c r="T148" i="11"/>
  <c r="BB148" i="11" s="1"/>
  <c r="S148" i="11"/>
  <c r="BA148" i="11" s="1"/>
  <c r="R148" i="11"/>
  <c r="AZ148" i="11" s="1"/>
  <c r="Q148" i="11"/>
  <c r="AY148" i="11" s="1"/>
  <c r="P148" i="11"/>
  <c r="AX148" i="11" s="1"/>
  <c r="V141" i="11"/>
  <c r="U141" i="11"/>
  <c r="BC141" i="11" s="1"/>
  <c r="T141" i="11"/>
  <c r="BB141" i="11" s="1"/>
  <c r="S141" i="11"/>
  <c r="BA141" i="11" s="1"/>
  <c r="R141" i="11"/>
  <c r="AZ141" i="11" s="1"/>
  <c r="Q141" i="11"/>
  <c r="AY141" i="11" s="1"/>
  <c r="P141" i="11"/>
  <c r="AX141" i="11" s="1"/>
  <c r="V134" i="11"/>
  <c r="V119" i="11"/>
  <c r="V118" i="11"/>
  <c r="V117" i="11"/>
  <c r="V116" i="11"/>
  <c r="V115" i="11"/>
  <c r="V113" i="11"/>
  <c r="V106" i="11"/>
  <c r="V99" i="1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Z115" i="27" l="1"/>
  <c r="BD115" i="27"/>
  <c r="CA19" i="33"/>
  <c r="BE19" i="33"/>
  <c r="BE31" i="33"/>
  <c r="CA31" i="33"/>
  <c r="BE41" i="33"/>
  <c r="CA41" i="33"/>
  <c r="BE53" i="33"/>
  <c r="CA53" i="33"/>
  <c r="BE63" i="33"/>
  <c r="CA63" i="33"/>
  <c r="CA96" i="33"/>
  <c r="BE96" i="33"/>
  <c r="CA108" i="33"/>
  <c r="BE108" i="33"/>
  <c r="BE125" i="33"/>
  <c r="CA125" i="33"/>
  <c r="BE137" i="33"/>
  <c r="CA137" i="33"/>
  <c r="CA147" i="33"/>
  <c r="BE147" i="33"/>
  <c r="BD118" i="27"/>
  <c r="BZ118" i="27"/>
  <c r="CA10" i="33"/>
  <c r="BE10" i="33"/>
  <c r="CA20" i="33"/>
  <c r="BE20" i="33"/>
  <c r="BE32" i="33"/>
  <c r="CA32" i="33"/>
  <c r="CA42" i="33"/>
  <c r="BE42" i="33"/>
  <c r="CA54" i="33"/>
  <c r="BE54" i="33"/>
  <c r="CA66" i="33"/>
  <c r="BE66" i="33"/>
  <c r="CA97" i="33"/>
  <c r="BE97" i="33"/>
  <c r="BE109" i="33"/>
  <c r="CA109" i="33"/>
  <c r="BE126" i="33"/>
  <c r="CA126" i="33"/>
  <c r="BE138" i="33"/>
  <c r="CA138" i="33"/>
  <c r="BD80" i="27"/>
  <c r="BZ80" i="27"/>
  <c r="BD82" i="27"/>
  <c r="BZ82" i="27"/>
  <c r="BZ84" i="27"/>
  <c r="BD84" i="27"/>
  <c r="BE11" i="33"/>
  <c r="CA11" i="33"/>
  <c r="CA21" i="33"/>
  <c r="BE21" i="33"/>
  <c r="CA33" i="33"/>
  <c r="BE33" i="33"/>
  <c r="CA45" i="33"/>
  <c r="BE45" i="33"/>
  <c r="CA55" i="33"/>
  <c r="BE55" i="33"/>
  <c r="BE67" i="33"/>
  <c r="CA67" i="33"/>
  <c r="CA98" i="33"/>
  <c r="BE98" i="33"/>
  <c r="BE110" i="33"/>
  <c r="CA110" i="33"/>
  <c r="CA129" i="33"/>
  <c r="BE129" i="33"/>
  <c r="BE139" i="33"/>
  <c r="CA139" i="33"/>
  <c r="BZ116" i="27"/>
  <c r="BD116" i="27"/>
  <c r="CA12" i="33"/>
  <c r="BE12" i="33"/>
  <c r="CA24" i="33"/>
  <c r="BE24" i="33"/>
  <c r="BE34" i="33"/>
  <c r="CA34" i="33"/>
  <c r="BE46" i="33"/>
  <c r="CA46" i="33"/>
  <c r="CA56" i="33"/>
  <c r="BE56" i="33"/>
  <c r="BE68" i="33"/>
  <c r="CA68" i="33"/>
  <c r="CA101" i="33"/>
  <c r="BE101" i="33"/>
  <c r="BE111" i="33"/>
  <c r="CA111" i="33"/>
  <c r="BE130" i="33"/>
  <c r="CA130" i="33"/>
  <c r="CA140" i="33"/>
  <c r="BE140" i="33"/>
  <c r="BZ119" i="27"/>
  <c r="BD119" i="27"/>
  <c r="CA13" i="33"/>
  <c r="BE13" i="33"/>
  <c r="CA25" i="33"/>
  <c r="BE25" i="33"/>
  <c r="BE35" i="33"/>
  <c r="CA35" i="33"/>
  <c r="BE47" i="33"/>
  <c r="CA47" i="33"/>
  <c r="CA59" i="33"/>
  <c r="BE59" i="33"/>
  <c r="CA69" i="33"/>
  <c r="BE69" i="33"/>
  <c r="BE102" i="33"/>
  <c r="CA102" i="33"/>
  <c r="BE112" i="33"/>
  <c r="CA112" i="33"/>
  <c r="BE131" i="33"/>
  <c r="CA131" i="33"/>
  <c r="BE143" i="33"/>
  <c r="CA143" i="33"/>
  <c r="CA14" i="33"/>
  <c r="BE14" i="33"/>
  <c r="CA26" i="33"/>
  <c r="BE26" i="33"/>
  <c r="CA38" i="33"/>
  <c r="BE38" i="33"/>
  <c r="BE48" i="33"/>
  <c r="CA48" i="33"/>
  <c r="CA60" i="33"/>
  <c r="BE60" i="33"/>
  <c r="CA70" i="33"/>
  <c r="BE70" i="33"/>
  <c r="CA103" i="33"/>
  <c r="BE103" i="33"/>
  <c r="BE122" i="33"/>
  <c r="CA122" i="33"/>
  <c r="BE132" i="33"/>
  <c r="CA132" i="33"/>
  <c r="BE144" i="33"/>
  <c r="CA144" i="33"/>
  <c r="BZ78" i="33"/>
  <c r="BD81" i="27"/>
  <c r="BZ81" i="27"/>
  <c r="BD83" i="27"/>
  <c r="BZ83" i="27"/>
  <c r="BZ117" i="27"/>
  <c r="BZ120" i="27" s="1"/>
  <c r="BD117" i="27"/>
  <c r="CA17" i="33"/>
  <c r="BE17" i="33"/>
  <c r="CA27" i="33"/>
  <c r="BE27" i="33"/>
  <c r="BE39" i="33"/>
  <c r="CA39" i="33"/>
  <c r="CA49" i="33"/>
  <c r="BE49" i="33"/>
  <c r="CA61" i="33"/>
  <c r="BE61" i="33"/>
  <c r="CA94" i="33"/>
  <c r="CA99" i="33" s="1"/>
  <c r="BE94" i="33"/>
  <c r="BE104" i="33"/>
  <c r="CA104" i="33"/>
  <c r="CA123" i="33"/>
  <c r="BE123" i="33"/>
  <c r="BE133" i="33"/>
  <c r="CA133" i="33"/>
  <c r="CA145" i="33"/>
  <c r="BE145" i="33"/>
  <c r="CA18" i="33"/>
  <c r="BE18" i="33"/>
  <c r="CA28" i="33"/>
  <c r="BE28" i="33"/>
  <c r="BE40" i="33"/>
  <c r="CA40" i="33"/>
  <c r="BE52" i="33"/>
  <c r="CA52" i="33"/>
  <c r="CA57" i="33" s="1"/>
  <c r="BE62" i="33"/>
  <c r="CA62" i="33"/>
  <c r="CA95" i="33"/>
  <c r="BE95" i="33"/>
  <c r="BE105" i="33"/>
  <c r="CA105" i="33"/>
  <c r="CA124" i="33"/>
  <c r="BE124" i="33"/>
  <c r="BE136" i="33"/>
  <c r="CA136" i="33"/>
  <c r="CA146" i="33"/>
  <c r="BE146" i="33"/>
  <c r="W148" i="33"/>
  <c r="BE148" i="33" s="1"/>
  <c r="BC73" i="33"/>
  <c r="BY73" i="33"/>
  <c r="BC84" i="11"/>
  <c r="BY84" i="11"/>
  <c r="BY75" i="33"/>
  <c r="BC75" i="33"/>
  <c r="BY115" i="27"/>
  <c r="BC115" i="27"/>
  <c r="BC80" i="27"/>
  <c r="BY80" i="27"/>
  <c r="BY82" i="27"/>
  <c r="BC82" i="27"/>
  <c r="BC84" i="27"/>
  <c r="BY84" i="27"/>
  <c r="BC118" i="27"/>
  <c r="BY118" i="27"/>
  <c r="BY77" i="33"/>
  <c r="BC77" i="33"/>
  <c r="BY80" i="11"/>
  <c r="BC80" i="11"/>
  <c r="BY116" i="27"/>
  <c r="BC116" i="27"/>
  <c r="BY76" i="33"/>
  <c r="BC76" i="33"/>
  <c r="BC82" i="11"/>
  <c r="BY82" i="11"/>
  <c r="BC83" i="11"/>
  <c r="BY83" i="11"/>
  <c r="BC119" i="27"/>
  <c r="BY119" i="27"/>
  <c r="BY81" i="11"/>
  <c r="BC81" i="11"/>
  <c r="BY81" i="27"/>
  <c r="BC81" i="27"/>
  <c r="BC83" i="27"/>
  <c r="BY83" i="27"/>
  <c r="BC117" i="27"/>
  <c r="BY117" i="27"/>
  <c r="BC74" i="33"/>
  <c r="BY74" i="33"/>
  <c r="BB115" i="27"/>
  <c r="BX115" i="27"/>
  <c r="BX82" i="11"/>
  <c r="BB82" i="11"/>
  <c r="BB118" i="27"/>
  <c r="BX118" i="27"/>
  <c r="BB80" i="27"/>
  <c r="BX80" i="27"/>
  <c r="BB82" i="27"/>
  <c r="BX82" i="27"/>
  <c r="BX84" i="27"/>
  <c r="BB84" i="27"/>
  <c r="BB116" i="27"/>
  <c r="BX116" i="27"/>
  <c r="BX80" i="11"/>
  <c r="BB80" i="11"/>
  <c r="BB83" i="11"/>
  <c r="BX83" i="11"/>
  <c r="BB119" i="27"/>
  <c r="BX119" i="27"/>
  <c r="BX81" i="11"/>
  <c r="BB81" i="11"/>
  <c r="BB81" i="27"/>
  <c r="BX81" i="27"/>
  <c r="BB83" i="27"/>
  <c r="BX83" i="27"/>
  <c r="BB117" i="27"/>
  <c r="BX117" i="27"/>
  <c r="BX84" i="11"/>
  <c r="BB84" i="11"/>
  <c r="BA82" i="27"/>
  <c r="BW82" i="27"/>
  <c r="BA80" i="27"/>
  <c r="BW80" i="27"/>
  <c r="BW84" i="27"/>
  <c r="BA84" i="27"/>
  <c r="BA81" i="27"/>
  <c r="BW81" i="27"/>
  <c r="BA83" i="27"/>
  <c r="BW83" i="27"/>
  <c r="V120" i="11"/>
  <c r="S85" i="27"/>
  <c r="BA85" i="27" s="1"/>
  <c r="X150" i="33"/>
  <c r="X151" i="33"/>
  <c r="X154" i="33"/>
  <c r="X152" i="33"/>
  <c r="X153" i="33"/>
  <c r="T85" i="11"/>
  <c r="BB85" i="11" s="1"/>
  <c r="BN78" i="11"/>
  <c r="U85" i="11"/>
  <c r="BC85" i="11" s="1"/>
  <c r="V85" i="11"/>
  <c r="BN78" i="27"/>
  <c r="T120" i="27"/>
  <c r="BB120" i="27" s="1"/>
  <c r="U78" i="33"/>
  <c r="BC78" i="33" s="1"/>
  <c r="U120" i="27"/>
  <c r="BC120" i="27" s="1"/>
  <c r="V120" i="27"/>
  <c r="BD120" i="27" s="1"/>
  <c r="T85" i="27"/>
  <c r="BB85" i="27" s="1"/>
  <c r="W81" i="33"/>
  <c r="U85" i="27"/>
  <c r="BC85" i="27" s="1"/>
  <c r="W82" i="33"/>
  <c r="W80" i="33"/>
  <c r="V85" i="27"/>
  <c r="BD85" i="27" s="1"/>
  <c r="W15" i="33"/>
  <c r="BE15" i="33" s="1"/>
  <c r="W115" i="33"/>
  <c r="W116" i="33"/>
  <c r="W117" i="33"/>
  <c r="W57" i="33"/>
  <c r="BE57" i="33" s="1"/>
  <c r="W36" i="33"/>
  <c r="BE36" i="33" s="1"/>
  <c r="W50" i="33"/>
  <c r="BE50" i="33" s="1"/>
  <c r="W29" i="33"/>
  <c r="BE29" i="33" s="1"/>
  <c r="W64" i="33"/>
  <c r="BE64" i="33" s="1"/>
  <c r="W71" i="33"/>
  <c r="W127" i="33"/>
  <c r="BE127" i="33" s="1"/>
  <c r="W113" i="33"/>
  <c r="BE113" i="33" s="1"/>
  <c r="W141" i="33"/>
  <c r="BE141" i="33" s="1"/>
  <c r="W22" i="33"/>
  <c r="BE22" i="33" s="1"/>
  <c r="W43" i="33"/>
  <c r="BE43" i="33" s="1"/>
  <c r="W83" i="33"/>
  <c r="W99" i="33"/>
  <c r="BE99" i="33" s="1"/>
  <c r="W118" i="33"/>
  <c r="W84" i="33"/>
  <c r="W119" i="33"/>
  <c r="W106" i="33"/>
  <c r="BE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BN147" i="11"/>
  <c r="BN146" i="11"/>
  <c r="BN145" i="11"/>
  <c r="BN144" i="11"/>
  <c r="BN143" i="11"/>
  <c r="BN140" i="11"/>
  <c r="BN139" i="11"/>
  <c r="BN138" i="11"/>
  <c r="BN137" i="11"/>
  <c r="BN136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AR147" i="11"/>
  <c r="AR146" i="11"/>
  <c r="AR145" i="11"/>
  <c r="AR144" i="11"/>
  <c r="AR143" i="11"/>
  <c r="AR140" i="11"/>
  <c r="AR139" i="11"/>
  <c r="AR138" i="11"/>
  <c r="AR137" i="11"/>
  <c r="AR136" i="11"/>
  <c r="AR133" i="11"/>
  <c r="AR132" i="11"/>
  <c r="AR131" i="11"/>
  <c r="AR130" i="11"/>
  <c r="AR129" i="11"/>
  <c r="AR126" i="11"/>
  <c r="AR125" i="11"/>
  <c r="AR124" i="11"/>
  <c r="AR123" i="11"/>
  <c r="AR122" i="11"/>
  <c r="AR112" i="11"/>
  <c r="AR111" i="11"/>
  <c r="AR110" i="11"/>
  <c r="AR109" i="11"/>
  <c r="AR108" i="11"/>
  <c r="AR105" i="11"/>
  <c r="AR104" i="11"/>
  <c r="AR103" i="11"/>
  <c r="AR102" i="11"/>
  <c r="AR101" i="11"/>
  <c r="AR98" i="11"/>
  <c r="AR97" i="11"/>
  <c r="AR96" i="11"/>
  <c r="AR95" i="11"/>
  <c r="AR94" i="11"/>
  <c r="AR70" i="11"/>
  <c r="AR69" i="11"/>
  <c r="AR68" i="11"/>
  <c r="AR67" i="11"/>
  <c r="AR66" i="11"/>
  <c r="AR63" i="11"/>
  <c r="AR62" i="11"/>
  <c r="AR61" i="11"/>
  <c r="AR60" i="11"/>
  <c r="AR59" i="11"/>
  <c r="AR56" i="11"/>
  <c r="AR55" i="11"/>
  <c r="AR54" i="11"/>
  <c r="AR53" i="11"/>
  <c r="AR52" i="11"/>
  <c r="AR49" i="11"/>
  <c r="AR48" i="11"/>
  <c r="AR47" i="11"/>
  <c r="AR46" i="11"/>
  <c r="AR45" i="11"/>
  <c r="AR42" i="11"/>
  <c r="AR41" i="11"/>
  <c r="AR40" i="11"/>
  <c r="AR39" i="11"/>
  <c r="AR38" i="11"/>
  <c r="AR35" i="11"/>
  <c r="AR34" i="11"/>
  <c r="AR33" i="11"/>
  <c r="AR32" i="11"/>
  <c r="AR31" i="11"/>
  <c r="AR28" i="11"/>
  <c r="AR27" i="11"/>
  <c r="AR26" i="11"/>
  <c r="AR25" i="11"/>
  <c r="AR24" i="11"/>
  <c r="AR21" i="11"/>
  <c r="AR20" i="11"/>
  <c r="AR19" i="11"/>
  <c r="AR18" i="11"/>
  <c r="AR17" i="11"/>
  <c r="AR14" i="11"/>
  <c r="AR13" i="11"/>
  <c r="AR12" i="11"/>
  <c r="AR11" i="11"/>
  <c r="AR10" i="11"/>
  <c r="BN147" i="27"/>
  <c r="BN146" i="27"/>
  <c r="BN145" i="27"/>
  <c r="BN144" i="27"/>
  <c r="BN143" i="27"/>
  <c r="BN140" i="27"/>
  <c r="BN139" i="27"/>
  <c r="BN138" i="27"/>
  <c r="BN137" i="27"/>
  <c r="BN136" i="27"/>
  <c r="BN133" i="27"/>
  <c r="BN132" i="27"/>
  <c r="BN131" i="27"/>
  <c r="BN130" i="27"/>
  <c r="BN129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0" i="27"/>
  <c r="BN69" i="27"/>
  <c r="BN68" i="27"/>
  <c r="BN67" i="27"/>
  <c r="BN66" i="27"/>
  <c r="BN63" i="27"/>
  <c r="BN62" i="27"/>
  <c r="BN61" i="27"/>
  <c r="BN60" i="27"/>
  <c r="BN59" i="27"/>
  <c r="BN56" i="27"/>
  <c r="BN55" i="27"/>
  <c r="BN54" i="27"/>
  <c r="BN53" i="27"/>
  <c r="BN52" i="27"/>
  <c r="BN49" i="27"/>
  <c r="BN48" i="27"/>
  <c r="BN47" i="27"/>
  <c r="BN46" i="27"/>
  <c r="BN45" i="27"/>
  <c r="BN42" i="27"/>
  <c r="BN41" i="27"/>
  <c r="BN40" i="27"/>
  <c r="BN39" i="27"/>
  <c r="BN38" i="27"/>
  <c r="BN35" i="27"/>
  <c r="BN34" i="27"/>
  <c r="BN33" i="27"/>
  <c r="BN32" i="27"/>
  <c r="BN31" i="27"/>
  <c r="BN28" i="27"/>
  <c r="BN27" i="27"/>
  <c r="BN26" i="27"/>
  <c r="BN25" i="27"/>
  <c r="BN24" i="27"/>
  <c r="BN21" i="27"/>
  <c r="BN20" i="27"/>
  <c r="BN19" i="27"/>
  <c r="BN18" i="27"/>
  <c r="BN17" i="27"/>
  <c r="BN14" i="27"/>
  <c r="BN13" i="27"/>
  <c r="BN12" i="27"/>
  <c r="BN11" i="27"/>
  <c r="BN10" i="27"/>
  <c r="AR147" i="27"/>
  <c r="AR146" i="27"/>
  <c r="AR145" i="27"/>
  <c r="AR144" i="27"/>
  <c r="AR143" i="27"/>
  <c r="AR140" i="27"/>
  <c r="AR139" i="27"/>
  <c r="AR138" i="27"/>
  <c r="AR137" i="27"/>
  <c r="AR136" i="27"/>
  <c r="AR133" i="27"/>
  <c r="AR132" i="27"/>
  <c r="AR131" i="27"/>
  <c r="AR130" i="27"/>
  <c r="AR129" i="27"/>
  <c r="AR126" i="27"/>
  <c r="AR125" i="27"/>
  <c r="AR124" i="27"/>
  <c r="AR123" i="27"/>
  <c r="AR122" i="27"/>
  <c r="AR112" i="27"/>
  <c r="AR111" i="27"/>
  <c r="AR110" i="27"/>
  <c r="AR109" i="27"/>
  <c r="AR108" i="27"/>
  <c r="AR105" i="27"/>
  <c r="AR104" i="27"/>
  <c r="AR103" i="27"/>
  <c r="AR102" i="27"/>
  <c r="AR101" i="27"/>
  <c r="AR98" i="27"/>
  <c r="AR97" i="27"/>
  <c r="AR96" i="27"/>
  <c r="AR95" i="27"/>
  <c r="AR94" i="27"/>
  <c r="AR70" i="27"/>
  <c r="AR69" i="27"/>
  <c r="AR68" i="27"/>
  <c r="AR67" i="27"/>
  <c r="AR66" i="27"/>
  <c r="AR63" i="27"/>
  <c r="AR62" i="27"/>
  <c r="AR61" i="27"/>
  <c r="AR60" i="27"/>
  <c r="AR59" i="27"/>
  <c r="AR56" i="27"/>
  <c r="AR55" i="27"/>
  <c r="AR54" i="27"/>
  <c r="AR53" i="27"/>
  <c r="AR52" i="27"/>
  <c r="AR49" i="27"/>
  <c r="AR48" i="27"/>
  <c r="AR47" i="27"/>
  <c r="AR46" i="27"/>
  <c r="AR45" i="27"/>
  <c r="AR42" i="27"/>
  <c r="AR41" i="27"/>
  <c r="AR40" i="27"/>
  <c r="AR39" i="27"/>
  <c r="AR38" i="27"/>
  <c r="AR35" i="27"/>
  <c r="AR34" i="27"/>
  <c r="AR33" i="27"/>
  <c r="AR32" i="27"/>
  <c r="AR31" i="27"/>
  <c r="AR28" i="27"/>
  <c r="AR27" i="27"/>
  <c r="AR26" i="27"/>
  <c r="AR25" i="27"/>
  <c r="AR24" i="27"/>
  <c r="AR21" i="27"/>
  <c r="AR20" i="27"/>
  <c r="AR19" i="27"/>
  <c r="AR18" i="27"/>
  <c r="AR17" i="27"/>
  <c r="AR14" i="27"/>
  <c r="AR13" i="27"/>
  <c r="AR12" i="27"/>
  <c r="AR11" i="27"/>
  <c r="AR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CD10" i="27"/>
  <c r="BD151" i="27" l="1"/>
  <c r="BZ151" i="27"/>
  <c r="BE153" i="27"/>
  <c r="CA153" i="27"/>
  <c r="BZ11" i="33"/>
  <c r="BD11" i="33"/>
  <c r="BZ21" i="33"/>
  <c r="BD21" i="33"/>
  <c r="BD33" i="33"/>
  <c r="BZ33" i="33"/>
  <c r="BZ45" i="33"/>
  <c r="BD45" i="33"/>
  <c r="BZ55" i="33"/>
  <c r="BD55" i="33"/>
  <c r="BZ67" i="33"/>
  <c r="BD67" i="33"/>
  <c r="BZ98" i="33"/>
  <c r="BD98" i="33"/>
  <c r="BZ110" i="33"/>
  <c r="BD110" i="33"/>
  <c r="BD129" i="33"/>
  <c r="BZ129" i="33"/>
  <c r="BZ139" i="33"/>
  <c r="BD139" i="33"/>
  <c r="CA119" i="33"/>
  <c r="BE119" i="33"/>
  <c r="BE117" i="33"/>
  <c r="CA117" i="33"/>
  <c r="CA81" i="33"/>
  <c r="BE81" i="33"/>
  <c r="BZ85" i="27"/>
  <c r="BD152" i="27"/>
  <c r="BZ152" i="27"/>
  <c r="BE154" i="27"/>
  <c r="CA154" i="27"/>
  <c r="BZ12" i="33"/>
  <c r="BD12" i="33"/>
  <c r="BZ24" i="33"/>
  <c r="BD24" i="33"/>
  <c r="BD34" i="33"/>
  <c r="BZ34" i="33"/>
  <c r="BZ46" i="33"/>
  <c r="BD46" i="33"/>
  <c r="BZ56" i="33"/>
  <c r="BD56" i="33"/>
  <c r="BD68" i="33"/>
  <c r="BZ68" i="33"/>
  <c r="BZ101" i="33"/>
  <c r="BD101" i="33"/>
  <c r="BZ111" i="33"/>
  <c r="BD111" i="33"/>
  <c r="BD130" i="33"/>
  <c r="BZ130" i="33"/>
  <c r="BD140" i="33"/>
  <c r="BZ140" i="33"/>
  <c r="CA84" i="33"/>
  <c r="BE84" i="33"/>
  <c r="BE116" i="33"/>
  <c r="CA116" i="33"/>
  <c r="CA43" i="33"/>
  <c r="CA64" i="33"/>
  <c r="CA113" i="33"/>
  <c r="CA155" i="27"/>
  <c r="BE155" i="27"/>
  <c r="BZ13" i="33"/>
  <c r="BD13" i="33"/>
  <c r="BZ25" i="33"/>
  <c r="BD25" i="33"/>
  <c r="BZ35" i="33"/>
  <c r="BD35" i="33"/>
  <c r="BD47" i="33"/>
  <c r="BZ47" i="33"/>
  <c r="BD59" i="33"/>
  <c r="BZ59" i="33"/>
  <c r="BZ69" i="33"/>
  <c r="BD69" i="33"/>
  <c r="BZ102" i="33"/>
  <c r="BD102" i="33"/>
  <c r="BD112" i="33"/>
  <c r="BZ112" i="33"/>
  <c r="BD131" i="33"/>
  <c r="BZ131" i="33"/>
  <c r="BD143" i="33"/>
  <c r="BZ143" i="33"/>
  <c r="CA118" i="33"/>
  <c r="BE118" i="33"/>
  <c r="X155" i="33"/>
  <c r="BE71" i="33"/>
  <c r="BE115" i="33"/>
  <c r="CA115" i="33"/>
  <c r="CA120" i="33" s="1"/>
  <c r="CA22" i="33"/>
  <c r="CA36" i="33"/>
  <c r="BZ153" i="27"/>
  <c r="BD153" i="27"/>
  <c r="BD154" i="27"/>
  <c r="BZ154" i="27"/>
  <c r="BD14" i="33"/>
  <c r="BZ14" i="33"/>
  <c r="BZ26" i="33"/>
  <c r="BD26" i="33"/>
  <c r="BZ38" i="33"/>
  <c r="BD38" i="33"/>
  <c r="BD48" i="33"/>
  <c r="BZ48" i="33"/>
  <c r="BD60" i="33"/>
  <c r="BZ60" i="33"/>
  <c r="BD70" i="33"/>
  <c r="BZ70" i="33"/>
  <c r="BZ103" i="33"/>
  <c r="BD103" i="33"/>
  <c r="BD122" i="33"/>
  <c r="BZ122" i="33"/>
  <c r="BD132" i="33"/>
  <c r="BZ132" i="33"/>
  <c r="BD144" i="33"/>
  <c r="BZ144" i="33"/>
  <c r="CA106" i="33"/>
  <c r="BD155" i="27"/>
  <c r="BZ155" i="27"/>
  <c r="BD17" i="33"/>
  <c r="BZ17" i="33"/>
  <c r="BZ27" i="33"/>
  <c r="BD27" i="33"/>
  <c r="BD39" i="33"/>
  <c r="BZ39" i="33"/>
  <c r="BD49" i="33"/>
  <c r="BZ49" i="33"/>
  <c r="BZ61" i="33"/>
  <c r="BD61" i="33"/>
  <c r="BZ94" i="33"/>
  <c r="BD94" i="33"/>
  <c r="BZ104" i="33"/>
  <c r="BD104" i="33"/>
  <c r="BD123" i="33"/>
  <c r="BZ123" i="33"/>
  <c r="BD133" i="33"/>
  <c r="BZ133" i="33"/>
  <c r="BZ145" i="33"/>
  <c r="BD145" i="33"/>
  <c r="CA83" i="33"/>
  <c r="BE83" i="33"/>
  <c r="CA141" i="33"/>
  <c r="CA150" i="27"/>
  <c r="BE150" i="27"/>
  <c r="BZ18" i="33"/>
  <c r="BD18" i="33"/>
  <c r="BZ28" i="33"/>
  <c r="BD28" i="33"/>
  <c r="BD40" i="33"/>
  <c r="BZ40" i="33"/>
  <c r="BD52" i="33"/>
  <c r="BZ52" i="33"/>
  <c r="BD62" i="33"/>
  <c r="BZ62" i="33"/>
  <c r="BZ95" i="33"/>
  <c r="BD95" i="33"/>
  <c r="BZ105" i="33"/>
  <c r="BD105" i="33"/>
  <c r="BD124" i="33"/>
  <c r="BZ124" i="33"/>
  <c r="BZ136" i="33"/>
  <c r="BD136" i="33"/>
  <c r="BZ146" i="33"/>
  <c r="BD146" i="33"/>
  <c r="CA80" i="33"/>
  <c r="BE80" i="33"/>
  <c r="CA29" i="33"/>
  <c r="CA134" i="33"/>
  <c r="CA71" i="33"/>
  <c r="CA151" i="27"/>
  <c r="BE151" i="27"/>
  <c r="BZ19" i="33"/>
  <c r="BD19" i="33"/>
  <c r="BD31" i="33"/>
  <c r="BZ31" i="33"/>
  <c r="BD41" i="33"/>
  <c r="BZ41" i="33"/>
  <c r="BZ53" i="33"/>
  <c r="BD53" i="33"/>
  <c r="BZ63" i="33"/>
  <c r="BD63" i="33"/>
  <c r="BZ96" i="33"/>
  <c r="BD96" i="33"/>
  <c r="BZ108" i="33"/>
  <c r="BD108" i="33"/>
  <c r="BD125" i="33"/>
  <c r="BZ125" i="33"/>
  <c r="BZ137" i="33"/>
  <c r="BD137" i="33"/>
  <c r="BZ147" i="33"/>
  <c r="BD147" i="33"/>
  <c r="BE82" i="33"/>
  <c r="CA82" i="33"/>
  <c r="CA127" i="33"/>
  <c r="CA148" i="33"/>
  <c r="BZ150" i="27"/>
  <c r="BD150" i="27"/>
  <c r="CA152" i="27"/>
  <c r="BE152" i="27"/>
  <c r="BZ10" i="33"/>
  <c r="BZ15" i="33" s="1"/>
  <c r="BD10" i="33"/>
  <c r="BZ20" i="33"/>
  <c r="BD20" i="33"/>
  <c r="BD32" i="33"/>
  <c r="BZ32" i="33"/>
  <c r="BD42" i="33"/>
  <c r="BZ42" i="33"/>
  <c r="BZ54" i="33"/>
  <c r="BZ57" i="33" s="1"/>
  <c r="BD54" i="33"/>
  <c r="BZ66" i="33"/>
  <c r="BZ71" i="33" s="1"/>
  <c r="BD66" i="33"/>
  <c r="BD97" i="33"/>
  <c r="BZ97" i="33"/>
  <c r="BZ109" i="33"/>
  <c r="BZ113" i="33" s="1"/>
  <c r="BD109" i="33"/>
  <c r="BZ126" i="33"/>
  <c r="BD126" i="33"/>
  <c r="BZ138" i="33"/>
  <c r="BD138" i="33"/>
  <c r="CA50" i="33"/>
  <c r="CA15" i="33"/>
  <c r="V148" i="33"/>
  <c r="BD148" i="33" s="1"/>
  <c r="BY78" i="33"/>
  <c r="BY85" i="11"/>
  <c r="BY85" i="27"/>
  <c r="BY120" i="27"/>
  <c r="BX85" i="11"/>
  <c r="BX85" i="27"/>
  <c r="BX120" i="27"/>
  <c r="BW85" i="27"/>
  <c r="BN36" i="11"/>
  <c r="BN64" i="11"/>
  <c r="BN22" i="27"/>
  <c r="BN22" i="11"/>
  <c r="BN43" i="11"/>
  <c r="BN99" i="11"/>
  <c r="BN127" i="11"/>
  <c r="W154" i="33"/>
  <c r="BN29" i="11"/>
  <c r="BN134" i="11"/>
  <c r="BN15" i="11"/>
  <c r="BN50" i="11"/>
  <c r="BN57" i="11"/>
  <c r="BN71" i="11"/>
  <c r="BN141" i="11"/>
  <c r="BN148" i="11"/>
  <c r="V141" i="33"/>
  <c r="BD141" i="33" s="1"/>
  <c r="V115" i="33"/>
  <c r="BN43" i="27"/>
  <c r="BN71" i="27"/>
  <c r="BN57" i="27"/>
  <c r="BN106" i="27"/>
  <c r="BN113" i="27"/>
  <c r="V64" i="33"/>
  <c r="BD64" i="33" s="1"/>
  <c r="BN15" i="27"/>
  <c r="V43" i="33"/>
  <c r="BD43" i="33" s="1"/>
  <c r="BN134" i="27"/>
  <c r="V22" i="33"/>
  <c r="BD22" i="33" s="1"/>
  <c r="BN64" i="27"/>
  <c r="W153" i="33"/>
  <c r="V29" i="33"/>
  <c r="BD29" i="33" s="1"/>
  <c r="BN148" i="27"/>
  <c r="V36" i="33"/>
  <c r="BD36" i="33" s="1"/>
  <c r="W151" i="33"/>
  <c r="W150" i="33"/>
  <c r="BN29" i="27"/>
  <c r="BN36" i="27"/>
  <c r="BN50" i="27"/>
  <c r="V15" i="33"/>
  <c r="BD15" i="33" s="1"/>
  <c r="V71" i="33"/>
  <c r="V127" i="33"/>
  <c r="BD127" i="33" s="1"/>
  <c r="V116" i="33"/>
  <c r="V50" i="33"/>
  <c r="BD50" i="33" s="1"/>
  <c r="W152" i="33"/>
  <c r="BN99" i="27"/>
  <c r="BN127" i="27"/>
  <c r="BN141" i="27"/>
  <c r="V57" i="33"/>
  <c r="BD57" i="33" s="1"/>
  <c r="W120" i="33"/>
  <c r="BE120" i="33" s="1"/>
  <c r="W85" i="33"/>
  <c r="BE85" i="33" s="1"/>
  <c r="BN113" i="11"/>
  <c r="V113" i="33"/>
  <c r="BD113" i="33" s="1"/>
  <c r="BN106" i="11"/>
  <c r="V106" i="33"/>
  <c r="BD106" i="33" s="1"/>
  <c r="V83" i="33"/>
  <c r="V117" i="33"/>
  <c r="V118" i="33"/>
  <c r="V80" i="33"/>
  <c r="V82" i="33"/>
  <c r="V99" i="33"/>
  <c r="BD99" i="33" s="1"/>
  <c r="V84" i="33"/>
  <c r="V119" i="33"/>
  <c r="V81" i="33"/>
  <c r="U134" i="27"/>
  <c r="BC134" i="27" s="1"/>
  <c r="U134" i="11"/>
  <c r="BC134" i="11" s="1"/>
  <c r="U127" i="11"/>
  <c r="BC127" i="11" s="1"/>
  <c r="T127" i="11"/>
  <c r="BB127" i="11" s="1"/>
  <c r="S127" i="11"/>
  <c r="BA127" i="11" s="1"/>
  <c r="R127" i="11"/>
  <c r="AZ127" i="11" s="1"/>
  <c r="Q127" i="11"/>
  <c r="AY127" i="11" s="1"/>
  <c r="P127" i="11"/>
  <c r="AX127" i="11" s="1"/>
  <c r="BZ116" i="33" l="1"/>
  <c r="BD116" i="33"/>
  <c r="CA151" i="33"/>
  <c r="BE151" i="33"/>
  <c r="BD115" i="33"/>
  <c r="BZ115" i="33"/>
  <c r="BZ127" i="33"/>
  <c r="BZ106" i="33"/>
  <c r="BZ36" i="33"/>
  <c r="BD80" i="33"/>
  <c r="BZ80" i="33"/>
  <c r="W155" i="33"/>
  <c r="BD71" i="33"/>
  <c r="CA154" i="33"/>
  <c r="BE154" i="33"/>
  <c r="BZ134" i="33"/>
  <c r="BZ81" i="33"/>
  <c r="BD81" i="33"/>
  <c r="BZ83" i="33"/>
  <c r="BD83" i="33"/>
  <c r="CA85" i="33"/>
  <c r="BZ43" i="33"/>
  <c r="BD119" i="33"/>
  <c r="BZ119" i="33"/>
  <c r="BE153" i="33"/>
  <c r="CA153" i="33"/>
  <c r="BZ141" i="33"/>
  <c r="BZ117" i="33"/>
  <c r="BZ120" i="33" s="1"/>
  <c r="BD117" i="33"/>
  <c r="BD84" i="33"/>
  <c r="BZ84" i="33"/>
  <c r="BZ29" i="33"/>
  <c r="BD118" i="33"/>
  <c r="BZ118" i="33"/>
  <c r="CA152" i="33"/>
  <c r="BE152" i="33"/>
  <c r="BZ148" i="33"/>
  <c r="BZ99" i="33"/>
  <c r="BZ64" i="33"/>
  <c r="BZ50" i="33"/>
  <c r="BZ82" i="33"/>
  <c r="BD82" i="33"/>
  <c r="CA150" i="33"/>
  <c r="BE150" i="33"/>
  <c r="BZ22" i="33"/>
  <c r="V85" i="33"/>
  <c r="BD85" i="33" s="1"/>
  <c r="V120" i="33"/>
  <c r="BD120" i="33" s="1"/>
  <c r="U78" i="27"/>
  <c r="BC78" i="27" s="1"/>
  <c r="U78" i="11"/>
  <c r="BC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A155" i="33" l="1"/>
  <c r="BE155" i="33"/>
  <c r="BZ85" i="33"/>
  <c r="U119" i="11"/>
  <c r="U118" i="11"/>
  <c r="U117" i="11"/>
  <c r="U116" i="11"/>
  <c r="U115" i="11"/>
  <c r="T119" i="11"/>
  <c r="T118" i="11"/>
  <c r="T117" i="11"/>
  <c r="T116" i="11"/>
  <c r="T115" i="11"/>
  <c r="BC117" i="11" l="1"/>
  <c r="BY117" i="11"/>
  <c r="BC115" i="11"/>
  <c r="BY115" i="11"/>
  <c r="BY116" i="11"/>
  <c r="BC116" i="11"/>
  <c r="BC118" i="11"/>
  <c r="BY118" i="11"/>
  <c r="BC119" i="11"/>
  <c r="BY119" i="11"/>
  <c r="BX119" i="11"/>
  <c r="BB119" i="11"/>
  <c r="BB118" i="11"/>
  <c r="BX118" i="11"/>
  <c r="BX117" i="11"/>
  <c r="BB117" i="11"/>
  <c r="BB115" i="11"/>
  <c r="BX115" i="11"/>
  <c r="BB116" i="11"/>
  <c r="BX116" i="11"/>
  <c r="U120" i="11"/>
  <c r="BC120" i="11" s="1"/>
  <c r="T120" i="11"/>
  <c r="BB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C113" i="27" s="1"/>
  <c r="U113" i="11"/>
  <c r="BC113" i="11" s="1"/>
  <c r="U106" i="27"/>
  <c r="BC106" i="27" s="1"/>
  <c r="U106" i="11"/>
  <c r="BC106" i="11" s="1"/>
  <c r="U99" i="27"/>
  <c r="U99" i="11"/>
  <c r="BC99" i="11" s="1"/>
  <c r="BM147" i="11"/>
  <c r="BM146" i="11"/>
  <c r="BM145" i="11"/>
  <c r="BM144" i="11"/>
  <c r="BM143" i="11"/>
  <c r="BM140" i="11"/>
  <c r="BM139" i="11"/>
  <c r="BM138" i="11"/>
  <c r="BM137" i="11"/>
  <c r="BM136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Q147" i="11"/>
  <c r="AQ146" i="11"/>
  <c r="AQ145" i="11"/>
  <c r="AQ144" i="11"/>
  <c r="AQ143" i="11"/>
  <c r="AQ140" i="11"/>
  <c r="AQ139" i="11"/>
  <c r="AQ138" i="11"/>
  <c r="AQ137" i="11"/>
  <c r="AQ136" i="11"/>
  <c r="AQ133" i="11"/>
  <c r="AQ132" i="11"/>
  <c r="AQ131" i="11"/>
  <c r="AQ130" i="11"/>
  <c r="AQ129" i="11"/>
  <c r="AQ126" i="11"/>
  <c r="AQ125" i="11"/>
  <c r="AQ124" i="11"/>
  <c r="AQ123" i="11"/>
  <c r="AQ122" i="11"/>
  <c r="AQ112" i="11"/>
  <c r="AQ111" i="11"/>
  <c r="AQ110" i="11"/>
  <c r="AQ109" i="11"/>
  <c r="AQ108" i="11"/>
  <c r="AQ105" i="11"/>
  <c r="AQ104" i="11"/>
  <c r="AQ103" i="11"/>
  <c r="AQ102" i="11"/>
  <c r="AQ101" i="11"/>
  <c r="AQ98" i="11"/>
  <c r="AQ97" i="11"/>
  <c r="AQ96" i="11"/>
  <c r="AQ95" i="11"/>
  <c r="AQ94" i="11"/>
  <c r="AQ77" i="11"/>
  <c r="AQ76" i="11"/>
  <c r="AQ75" i="11"/>
  <c r="AQ74" i="11"/>
  <c r="AQ73" i="11"/>
  <c r="AQ70" i="11"/>
  <c r="AQ69" i="11"/>
  <c r="AQ68" i="11"/>
  <c r="AQ67" i="11"/>
  <c r="AQ66" i="11"/>
  <c r="AQ63" i="11"/>
  <c r="AQ62" i="11"/>
  <c r="AQ61" i="11"/>
  <c r="AQ60" i="11"/>
  <c r="AQ59" i="11"/>
  <c r="AQ56" i="11"/>
  <c r="AQ55" i="11"/>
  <c r="AQ54" i="11"/>
  <c r="AQ53" i="11"/>
  <c r="AQ52" i="11"/>
  <c r="AQ49" i="11"/>
  <c r="AQ48" i="11"/>
  <c r="AQ47" i="11"/>
  <c r="AQ46" i="11"/>
  <c r="AQ45" i="11"/>
  <c r="AQ42" i="11"/>
  <c r="AQ41" i="11"/>
  <c r="AQ40" i="11"/>
  <c r="AQ39" i="11"/>
  <c r="AQ38" i="11"/>
  <c r="AQ35" i="11"/>
  <c r="AQ34" i="11"/>
  <c r="AQ33" i="11"/>
  <c r="AQ32" i="11"/>
  <c r="AQ31" i="11"/>
  <c r="AQ28" i="11"/>
  <c r="AQ27" i="11"/>
  <c r="AQ26" i="11"/>
  <c r="AQ25" i="11"/>
  <c r="AQ24" i="11"/>
  <c r="AQ21" i="11"/>
  <c r="AQ20" i="11"/>
  <c r="AQ19" i="11"/>
  <c r="AQ18" i="11"/>
  <c r="AQ17" i="11"/>
  <c r="AQ14" i="11"/>
  <c r="AQ13" i="11"/>
  <c r="AQ12" i="11"/>
  <c r="AQ11" i="11"/>
  <c r="AQ10" i="11"/>
  <c r="U154" i="27"/>
  <c r="U153" i="27"/>
  <c r="U152" i="27"/>
  <c r="U151" i="27"/>
  <c r="U150" i="27"/>
  <c r="U155" i="11"/>
  <c r="U154" i="11"/>
  <c r="U153" i="11"/>
  <c r="U152" i="11"/>
  <c r="U151" i="11"/>
  <c r="U150" i="11"/>
  <c r="BM147" i="27"/>
  <c r="BM146" i="27"/>
  <c r="BM145" i="27"/>
  <c r="BM144" i="27"/>
  <c r="BM143" i="27"/>
  <c r="BM140" i="27"/>
  <c r="BM139" i="27"/>
  <c r="BM138" i="27"/>
  <c r="BM137" i="27"/>
  <c r="BM136" i="27"/>
  <c r="BM133" i="27"/>
  <c r="BM132" i="27"/>
  <c r="BM131" i="27"/>
  <c r="BM130" i="27"/>
  <c r="BM129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0" i="27"/>
  <c r="BM69" i="27"/>
  <c r="BM68" i="27"/>
  <c r="BM67" i="27"/>
  <c r="BM66" i="27"/>
  <c r="BM63" i="27"/>
  <c r="BM62" i="27"/>
  <c r="BM61" i="27"/>
  <c r="BM60" i="27"/>
  <c r="BM59" i="27"/>
  <c r="BM56" i="27"/>
  <c r="BM55" i="27"/>
  <c r="BM54" i="27"/>
  <c r="BM53" i="27"/>
  <c r="BM52" i="27"/>
  <c r="BM49" i="27"/>
  <c r="BM48" i="27"/>
  <c r="BM47" i="27"/>
  <c r="BM46" i="27"/>
  <c r="BM45" i="27"/>
  <c r="BM42" i="27"/>
  <c r="BM41" i="27"/>
  <c r="BM40" i="27"/>
  <c r="BM39" i="27"/>
  <c r="BM38" i="27"/>
  <c r="BM35" i="27"/>
  <c r="BM34" i="27"/>
  <c r="BM33" i="27"/>
  <c r="BM32" i="27"/>
  <c r="BM31" i="27"/>
  <c r="BM28" i="27"/>
  <c r="BM27" i="27"/>
  <c r="BM26" i="27"/>
  <c r="BM25" i="27"/>
  <c r="BM24" i="27"/>
  <c r="BM21" i="27"/>
  <c r="BM20" i="27"/>
  <c r="BM19" i="27"/>
  <c r="BM18" i="27"/>
  <c r="BM17" i="27"/>
  <c r="BM14" i="27"/>
  <c r="BM13" i="27"/>
  <c r="BM12" i="27"/>
  <c r="BM11" i="27"/>
  <c r="BM10" i="27"/>
  <c r="AQ147" i="27"/>
  <c r="AQ146" i="27"/>
  <c r="AQ145" i="27"/>
  <c r="AQ144" i="27"/>
  <c r="AQ143" i="27"/>
  <c r="AQ140" i="27"/>
  <c r="AQ139" i="27"/>
  <c r="AQ138" i="27"/>
  <c r="AQ137" i="27"/>
  <c r="AQ136" i="27"/>
  <c r="AQ133" i="27"/>
  <c r="AQ132" i="27"/>
  <c r="AQ131" i="27"/>
  <c r="AQ130" i="27"/>
  <c r="AQ129" i="27"/>
  <c r="AQ126" i="27"/>
  <c r="AQ125" i="27"/>
  <c r="AQ124" i="27"/>
  <c r="AQ123" i="27"/>
  <c r="AQ122" i="27"/>
  <c r="AQ112" i="27"/>
  <c r="AQ111" i="27"/>
  <c r="AQ110" i="27"/>
  <c r="AQ109" i="27"/>
  <c r="AQ108" i="27"/>
  <c r="AQ105" i="27"/>
  <c r="AQ104" i="27"/>
  <c r="AQ103" i="27"/>
  <c r="AQ102" i="27"/>
  <c r="AQ101" i="27"/>
  <c r="AQ98" i="27"/>
  <c r="AQ97" i="27"/>
  <c r="AQ96" i="27"/>
  <c r="AQ95" i="27"/>
  <c r="AQ94" i="27"/>
  <c r="AQ77" i="27"/>
  <c r="AQ76" i="27"/>
  <c r="AQ75" i="27"/>
  <c r="AQ74" i="27"/>
  <c r="AQ73" i="27"/>
  <c r="AQ70" i="27"/>
  <c r="AQ69" i="27"/>
  <c r="AQ68" i="27"/>
  <c r="AQ67" i="27"/>
  <c r="AQ66" i="27"/>
  <c r="AQ63" i="27"/>
  <c r="AQ62" i="27"/>
  <c r="AQ61" i="27"/>
  <c r="AQ60" i="27"/>
  <c r="AQ59" i="27"/>
  <c r="AQ56" i="27"/>
  <c r="AQ55" i="27"/>
  <c r="AQ54" i="27"/>
  <c r="AQ53" i="27"/>
  <c r="AQ52" i="27"/>
  <c r="AQ49" i="27"/>
  <c r="AQ48" i="27"/>
  <c r="AQ47" i="27"/>
  <c r="AQ46" i="27"/>
  <c r="AQ45" i="27"/>
  <c r="AQ42" i="27"/>
  <c r="AQ41" i="27"/>
  <c r="AQ40" i="27"/>
  <c r="AQ39" i="27"/>
  <c r="AQ38" i="27"/>
  <c r="AQ35" i="27"/>
  <c r="AQ34" i="27"/>
  <c r="AQ33" i="27"/>
  <c r="AQ32" i="27"/>
  <c r="AQ31" i="27"/>
  <c r="AQ28" i="27"/>
  <c r="AQ27" i="27"/>
  <c r="AQ26" i="27"/>
  <c r="AQ25" i="27"/>
  <c r="AQ24" i="27"/>
  <c r="AQ21" i="27"/>
  <c r="AQ20" i="27"/>
  <c r="AQ19" i="27"/>
  <c r="AQ18" i="27"/>
  <c r="AQ17" i="27"/>
  <c r="AQ14" i="27"/>
  <c r="AQ13" i="27"/>
  <c r="AQ12" i="27"/>
  <c r="AQ11" i="27"/>
  <c r="AQ10" i="27"/>
  <c r="BY151" i="11" l="1"/>
  <c r="BC151" i="11"/>
  <c r="BY152" i="11"/>
  <c r="BC152" i="11"/>
  <c r="BY154" i="27"/>
  <c r="BC154" i="27"/>
  <c r="BC153" i="27"/>
  <c r="BY153" i="27"/>
  <c r="BC153" i="11"/>
  <c r="BY153" i="11"/>
  <c r="BY150" i="27"/>
  <c r="BC150" i="27"/>
  <c r="U148" i="33"/>
  <c r="BC148" i="33" s="1"/>
  <c r="BY151" i="27"/>
  <c r="BC151" i="27"/>
  <c r="BY154" i="11"/>
  <c r="BC154" i="11"/>
  <c r="BY150" i="11"/>
  <c r="BC150" i="11"/>
  <c r="BC152" i="27"/>
  <c r="BY152" i="27"/>
  <c r="BY18" i="33"/>
  <c r="BC18" i="33"/>
  <c r="BC19" i="33"/>
  <c r="BY19" i="33"/>
  <c r="BY31" i="33"/>
  <c r="BC31" i="33"/>
  <c r="BY41" i="33"/>
  <c r="BC41" i="33"/>
  <c r="BY53" i="33"/>
  <c r="BC53" i="33"/>
  <c r="BC63" i="33"/>
  <c r="BY63" i="33"/>
  <c r="BC96" i="33"/>
  <c r="BY96" i="33"/>
  <c r="BC108" i="33"/>
  <c r="BY108" i="33"/>
  <c r="BC125" i="33"/>
  <c r="BY125" i="33"/>
  <c r="BY137" i="33"/>
  <c r="BC137" i="33"/>
  <c r="BC147" i="33"/>
  <c r="BY147" i="33"/>
  <c r="BC10" i="33"/>
  <c r="BY10" i="33"/>
  <c r="BY20" i="33"/>
  <c r="BC20" i="33"/>
  <c r="BY32" i="33"/>
  <c r="BC32" i="33"/>
  <c r="BY42" i="33"/>
  <c r="BC42" i="33"/>
  <c r="BY54" i="33"/>
  <c r="BC54" i="33"/>
  <c r="BY66" i="33"/>
  <c r="BC66" i="33"/>
  <c r="BC97" i="33"/>
  <c r="BY97" i="33"/>
  <c r="BY109" i="33"/>
  <c r="BC109" i="33"/>
  <c r="BY126" i="33"/>
  <c r="BC126" i="33"/>
  <c r="BY138" i="33"/>
  <c r="BC138" i="33"/>
  <c r="BY52" i="33"/>
  <c r="BC52" i="33"/>
  <c r="BC146" i="33"/>
  <c r="BY146" i="33"/>
  <c r="BC11" i="33"/>
  <c r="BY11" i="33"/>
  <c r="BC21" i="33"/>
  <c r="BY21" i="33"/>
  <c r="BC33" i="33"/>
  <c r="BY33" i="33"/>
  <c r="BC45" i="33"/>
  <c r="BY45" i="33"/>
  <c r="BY55" i="33"/>
  <c r="BC55" i="33"/>
  <c r="BY67" i="33"/>
  <c r="BC67" i="33"/>
  <c r="BY98" i="33"/>
  <c r="BC98" i="33"/>
  <c r="BY110" i="33"/>
  <c r="BC110" i="33"/>
  <c r="BY129" i="33"/>
  <c r="BC129" i="33"/>
  <c r="BY139" i="33"/>
  <c r="BC139" i="33"/>
  <c r="BC95" i="33"/>
  <c r="BY95" i="33"/>
  <c r="BY155" i="11"/>
  <c r="BC155" i="11"/>
  <c r="BC12" i="33"/>
  <c r="BY12" i="33"/>
  <c r="BC24" i="33"/>
  <c r="BY24" i="33"/>
  <c r="BY34" i="33"/>
  <c r="BC34" i="33"/>
  <c r="BC46" i="33"/>
  <c r="BY46" i="33"/>
  <c r="BY56" i="33"/>
  <c r="BC56" i="33"/>
  <c r="BY68" i="33"/>
  <c r="BC68" i="33"/>
  <c r="BY101" i="33"/>
  <c r="BC101" i="33"/>
  <c r="BY111" i="33"/>
  <c r="BC111" i="33"/>
  <c r="BY130" i="33"/>
  <c r="BC130" i="33"/>
  <c r="BY140" i="33"/>
  <c r="BC140" i="33"/>
  <c r="BY120" i="11"/>
  <c r="BY40" i="33"/>
  <c r="BC40" i="33"/>
  <c r="BC105" i="33"/>
  <c r="BY105" i="33"/>
  <c r="U155" i="27"/>
  <c r="BC99" i="27"/>
  <c r="BY13" i="33"/>
  <c r="BC13" i="33"/>
  <c r="BY25" i="33"/>
  <c r="BC25" i="33"/>
  <c r="BC35" i="33"/>
  <c r="BY35" i="33"/>
  <c r="BC47" i="33"/>
  <c r="BY47" i="33"/>
  <c r="BC59" i="33"/>
  <c r="BY59" i="33"/>
  <c r="BC69" i="33"/>
  <c r="BY69" i="33"/>
  <c r="BY102" i="33"/>
  <c r="BC102" i="33"/>
  <c r="BY112" i="33"/>
  <c r="BC112" i="33"/>
  <c r="BY131" i="33"/>
  <c r="BC131" i="33"/>
  <c r="BY143" i="33"/>
  <c r="BC143" i="33"/>
  <c r="BY28" i="33"/>
  <c r="BC28" i="33"/>
  <c r="BC124" i="33"/>
  <c r="BY124" i="33"/>
  <c r="BY14" i="33"/>
  <c r="BC14" i="33"/>
  <c r="BY26" i="33"/>
  <c r="BC26" i="33"/>
  <c r="BC38" i="33"/>
  <c r="BY38" i="33"/>
  <c r="BC48" i="33"/>
  <c r="BY48" i="33"/>
  <c r="BC60" i="33"/>
  <c r="BY60" i="33"/>
  <c r="BC70" i="33"/>
  <c r="BY70" i="33"/>
  <c r="BC103" i="33"/>
  <c r="BY103" i="33"/>
  <c r="BC122" i="33"/>
  <c r="BY122" i="33"/>
  <c r="BC132" i="33"/>
  <c r="BY132" i="33"/>
  <c r="BC144" i="33"/>
  <c r="BY144" i="33"/>
  <c r="BX120" i="11"/>
  <c r="BY62" i="33"/>
  <c r="BC62" i="33"/>
  <c r="BY136" i="33"/>
  <c r="BC136" i="33"/>
  <c r="BY17" i="33"/>
  <c r="BY22" i="33" s="1"/>
  <c r="BC17" i="33"/>
  <c r="BY27" i="33"/>
  <c r="BC27" i="33"/>
  <c r="BC39" i="33"/>
  <c r="BY39" i="33"/>
  <c r="BY49" i="33"/>
  <c r="BC49" i="33"/>
  <c r="BC61" i="33"/>
  <c r="BY61" i="33"/>
  <c r="BC94" i="33"/>
  <c r="BY94" i="33"/>
  <c r="BC104" i="33"/>
  <c r="BY104" i="33"/>
  <c r="BC123" i="33"/>
  <c r="BY123" i="33"/>
  <c r="BC133" i="33"/>
  <c r="BY133" i="33"/>
  <c r="BY145" i="33"/>
  <c r="BY148" i="33" s="1"/>
  <c r="BC145" i="33"/>
  <c r="V154" i="33"/>
  <c r="BM71" i="11"/>
  <c r="V153" i="33"/>
  <c r="V152" i="33"/>
  <c r="V150" i="33"/>
  <c r="BM50" i="27"/>
  <c r="V151" i="33"/>
  <c r="BM141" i="11"/>
  <c r="BM57" i="11"/>
  <c r="BM36" i="11"/>
  <c r="BM15" i="27"/>
  <c r="BM71" i="27"/>
  <c r="U81" i="33"/>
  <c r="U116" i="33"/>
  <c r="BM29" i="27"/>
  <c r="BM148" i="27"/>
  <c r="U82" i="33"/>
  <c r="U117" i="33"/>
  <c r="BM64" i="27"/>
  <c r="BM127" i="27"/>
  <c r="U118" i="33"/>
  <c r="U83" i="33"/>
  <c r="BM43" i="27"/>
  <c r="BM15" i="11"/>
  <c r="BM50" i="11"/>
  <c r="U84" i="33"/>
  <c r="U119" i="33"/>
  <c r="BM22" i="27"/>
  <c r="BM141" i="27"/>
  <c r="BM57" i="27"/>
  <c r="BM29" i="11"/>
  <c r="BM113" i="11"/>
  <c r="BM36" i="27"/>
  <c r="BM99" i="27"/>
  <c r="BM64" i="11"/>
  <c r="BM148" i="11"/>
  <c r="BM22" i="11"/>
  <c r="BM43" i="11"/>
  <c r="BM127" i="11"/>
  <c r="U80" i="33"/>
  <c r="U115" i="33"/>
  <c r="BM134" i="27"/>
  <c r="BM134" i="11"/>
  <c r="BM78" i="27"/>
  <c r="BM78" i="11"/>
  <c r="U22" i="33"/>
  <c r="BC22" i="33" s="1"/>
  <c r="U50" i="33"/>
  <c r="BC50" i="33" s="1"/>
  <c r="U141" i="33"/>
  <c r="BC141" i="33" s="1"/>
  <c r="U113" i="33"/>
  <c r="BC113" i="33" s="1"/>
  <c r="U15" i="33"/>
  <c r="BC15" i="33" s="1"/>
  <c r="U43" i="33"/>
  <c r="BC43" i="33" s="1"/>
  <c r="U71" i="33"/>
  <c r="U99" i="33"/>
  <c r="BC99" i="33" s="1"/>
  <c r="U106" i="33"/>
  <c r="BC106" i="33" s="1"/>
  <c r="U29" i="33"/>
  <c r="BC29" i="33" s="1"/>
  <c r="U57" i="33"/>
  <c r="BC57" i="33" s="1"/>
  <c r="U36" i="33"/>
  <c r="BC36" i="33" s="1"/>
  <c r="U64" i="33"/>
  <c r="BC64" i="33" s="1"/>
  <c r="U127" i="33"/>
  <c r="BC127" i="33" s="1"/>
  <c r="BM113" i="27"/>
  <c r="BM106" i="27"/>
  <c r="BM106" i="11"/>
  <c r="BM99" i="11"/>
  <c r="CD143" i="11"/>
  <c r="CD146" i="11"/>
  <c r="CD10" i="11"/>
  <c r="CD144" i="11"/>
  <c r="CD13" i="11"/>
  <c r="CD12" i="11"/>
  <c r="CD147" i="11"/>
  <c r="CD14" i="11"/>
  <c r="CD145" i="11"/>
  <c r="CD11" i="11"/>
  <c r="BZ150" i="33" l="1"/>
  <c r="BD150" i="33"/>
  <c r="BD152" i="33"/>
  <c r="BZ152" i="33"/>
  <c r="BD153" i="33"/>
  <c r="BZ153" i="33"/>
  <c r="BZ154" i="33"/>
  <c r="BD154" i="33"/>
  <c r="BD151" i="33"/>
  <c r="BZ151" i="33"/>
  <c r="BY141" i="33"/>
  <c r="BY99" i="33"/>
  <c r="BC84" i="33"/>
  <c r="BY84" i="33"/>
  <c r="BC115" i="33"/>
  <c r="BY115" i="33"/>
  <c r="BY82" i="33"/>
  <c r="BC82" i="33"/>
  <c r="BY43" i="33"/>
  <c r="BY134" i="33"/>
  <c r="BY80" i="33"/>
  <c r="BC80" i="33"/>
  <c r="BY50" i="33"/>
  <c r="BY15" i="33"/>
  <c r="BY36" i="33"/>
  <c r="BY113" i="33"/>
  <c r="BY83" i="33"/>
  <c r="BC83" i="33"/>
  <c r="BC116" i="33"/>
  <c r="BY116" i="33"/>
  <c r="BY118" i="33"/>
  <c r="BC118" i="33"/>
  <c r="BC81" i="33"/>
  <c r="BY81" i="33"/>
  <c r="BY64" i="33"/>
  <c r="BY106" i="33"/>
  <c r="BY57" i="33"/>
  <c r="BC117" i="33"/>
  <c r="BY117" i="33"/>
  <c r="V155" i="33"/>
  <c r="BC71" i="33"/>
  <c r="BY29" i="33"/>
  <c r="BY155" i="27"/>
  <c r="BC155" i="27"/>
  <c r="BC119" i="33"/>
  <c r="BY119" i="33"/>
  <c r="BY127" i="33"/>
  <c r="BY71" i="33"/>
  <c r="U120" i="33"/>
  <c r="BC120" i="33" s="1"/>
  <c r="U85" i="33"/>
  <c r="BC85" i="33" s="1"/>
  <c r="CD148" i="11"/>
  <c r="CD15" i="11"/>
  <c r="T77" i="33"/>
  <c r="T76" i="33"/>
  <c r="T75" i="33"/>
  <c r="T74" i="33"/>
  <c r="T73" i="33"/>
  <c r="T78" i="27"/>
  <c r="BB78" i="27" s="1"/>
  <c r="T78" i="11"/>
  <c r="BB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D155" i="33" l="1"/>
  <c r="BZ155" i="33"/>
  <c r="BY120" i="33"/>
  <c r="BY85" i="33"/>
  <c r="BB75" i="33"/>
  <c r="BX75" i="33"/>
  <c r="BB76" i="33"/>
  <c r="BX76" i="33"/>
  <c r="BB77" i="33"/>
  <c r="BX77" i="33"/>
  <c r="BB74" i="33"/>
  <c r="BX74" i="33"/>
  <c r="BX73" i="33"/>
  <c r="BB73" i="33"/>
  <c r="T78" i="33"/>
  <c r="BB78" i="33" s="1"/>
  <c r="T113" i="27"/>
  <c r="BB113" i="27" s="1"/>
  <c r="T106" i="27"/>
  <c r="BB106" i="27" s="1"/>
  <c r="T99" i="27"/>
  <c r="BB99" i="27" s="1"/>
  <c r="T113" i="11"/>
  <c r="BB113" i="11" s="1"/>
  <c r="T106" i="11"/>
  <c r="BB106" i="11" s="1"/>
  <c r="T99" i="11"/>
  <c r="BB99" i="11" s="1"/>
  <c r="BL147" i="11"/>
  <c r="BL146" i="11"/>
  <c r="BL145" i="11"/>
  <c r="BL144" i="11"/>
  <c r="BL143" i="11"/>
  <c r="BL140" i="11"/>
  <c r="BL139" i="11"/>
  <c r="BL138" i="11"/>
  <c r="BL137" i="11"/>
  <c r="BL136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P147" i="11"/>
  <c r="AP146" i="11"/>
  <c r="AP145" i="11"/>
  <c r="AP144" i="11"/>
  <c r="AP143" i="11"/>
  <c r="AP140" i="11"/>
  <c r="AP139" i="11"/>
  <c r="AP138" i="11"/>
  <c r="AP137" i="11"/>
  <c r="AP136" i="11"/>
  <c r="AP133" i="11"/>
  <c r="AP132" i="11"/>
  <c r="AP131" i="11"/>
  <c r="AP130" i="11"/>
  <c r="AP129" i="11"/>
  <c r="AP126" i="11"/>
  <c r="AP125" i="11"/>
  <c r="AP124" i="11"/>
  <c r="AP123" i="11"/>
  <c r="AP122" i="11"/>
  <c r="AP112" i="11"/>
  <c r="AP111" i="11"/>
  <c r="AP110" i="11"/>
  <c r="AP109" i="11"/>
  <c r="AP108" i="11"/>
  <c r="AP105" i="11"/>
  <c r="AP104" i="11"/>
  <c r="AP103" i="11"/>
  <c r="AP102" i="11"/>
  <c r="AP101" i="11"/>
  <c r="AP98" i="11"/>
  <c r="AP97" i="11"/>
  <c r="AP96" i="11"/>
  <c r="AP95" i="11"/>
  <c r="AP94" i="11"/>
  <c r="AP77" i="11"/>
  <c r="AP76" i="11"/>
  <c r="AP75" i="11"/>
  <c r="AP74" i="11"/>
  <c r="AP73" i="11"/>
  <c r="AP70" i="11"/>
  <c r="AP69" i="11"/>
  <c r="AP68" i="11"/>
  <c r="AP67" i="11"/>
  <c r="AP66" i="11"/>
  <c r="AP63" i="11"/>
  <c r="AP62" i="11"/>
  <c r="AP61" i="11"/>
  <c r="AP60" i="11"/>
  <c r="AP59" i="11"/>
  <c r="AP56" i="11"/>
  <c r="AP55" i="11"/>
  <c r="AP54" i="11"/>
  <c r="AP53" i="11"/>
  <c r="AP52" i="11"/>
  <c r="AP49" i="11"/>
  <c r="AP48" i="11"/>
  <c r="AP47" i="11"/>
  <c r="AP46" i="11"/>
  <c r="AP45" i="11"/>
  <c r="AP42" i="11"/>
  <c r="AP41" i="11"/>
  <c r="AP40" i="11"/>
  <c r="AP39" i="11"/>
  <c r="AP38" i="11"/>
  <c r="AP35" i="11"/>
  <c r="AP34" i="11"/>
  <c r="AP33" i="11"/>
  <c r="AP32" i="11"/>
  <c r="AP31" i="11"/>
  <c r="AP28" i="11"/>
  <c r="AP27" i="11"/>
  <c r="AP26" i="11"/>
  <c r="AP25" i="11"/>
  <c r="AP24" i="11"/>
  <c r="AP21" i="11"/>
  <c r="AP20" i="11"/>
  <c r="AP19" i="11"/>
  <c r="AP18" i="11"/>
  <c r="AP17" i="11"/>
  <c r="AP14" i="11"/>
  <c r="AP13" i="11"/>
  <c r="AP12" i="11"/>
  <c r="AP11" i="11"/>
  <c r="AP10" i="11"/>
  <c r="BL147" i="27"/>
  <c r="BL146" i="27"/>
  <c r="BL145" i="27"/>
  <c r="BL144" i="27"/>
  <c r="BL143" i="27"/>
  <c r="BL140" i="27"/>
  <c r="BL139" i="27"/>
  <c r="BL138" i="27"/>
  <c r="BL137" i="27"/>
  <c r="BL136" i="27"/>
  <c r="BL133" i="27"/>
  <c r="BL132" i="27"/>
  <c r="BL131" i="27"/>
  <c r="BL130" i="27"/>
  <c r="BL129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0" i="27"/>
  <c r="BL69" i="27"/>
  <c r="BL68" i="27"/>
  <c r="BL67" i="27"/>
  <c r="BL66" i="27"/>
  <c r="BL63" i="27"/>
  <c r="BL62" i="27"/>
  <c r="BL61" i="27"/>
  <c r="BL60" i="27"/>
  <c r="BL59" i="27"/>
  <c r="BL56" i="27"/>
  <c r="BL55" i="27"/>
  <c r="BL54" i="27"/>
  <c r="BL53" i="27"/>
  <c r="BL52" i="27"/>
  <c r="BL49" i="27"/>
  <c r="BL48" i="27"/>
  <c r="BL47" i="27"/>
  <c r="BL46" i="27"/>
  <c r="BL45" i="27"/>
  <c r="BL42" i="27"/>
  <c r="BL41" i="27"/>
  <c r="BL40" i="27"/>
  <c r="BL39" i="27"/>
  <c r="BL38" i="27"/>
  <c r="BL35" i="27"/>
  <c r="BL34" i="27"/>
  <c r="BL33" i="27"/>
  <c r="BL32" i="27"/>
  <c r="BL31" i="27"/>
  <c r="BL28" i="27"/>
  <c r="BL27" i="27"/>
  <c r="BL26" i="27"/>
  <c r="BL25" i="27"/>
  <c r="BL24" i="27"/>
  <c r="BL21" i="27"/>
  <c r="BL20" i="27"/>
  <c r="BL19" i="27"/>
  <c r="BL18" i="27"/>
  <c r="BL17" i="27"/>
  <c r="BL14" i="27"/>
  <c r="BL13" i="27"/>
  <c r="BL12" i="27"/>
  <c r="BL11" i="27"/>
  <c r="BL10" i="27"/>
  <c r="AP147" i="27"/>
  <c r="AP146" i="27"/>
  <c r="AP145" i="27"/>
  <c r="AP144" i="27"/>
  <c r="AP143" i="27"/>
  <c r="AP140" i="27"/>
  <c r="AP139" i="27"/>
  <c r="AP138" i="27"/>
  <c r="AP137" i="27"/>
  <c r="AP136" i="27"/>
  <c r="AP133" i="27"/>
  <c r="AP132" i="27"/>
  <c r="AP131" i="27"/>
  <c r="AP130" i="27"/>
  <c r="AP129" i="27"/>
  <c r="AP126" i="27"/>
  <c r="AP125" i="27"/>
  <c r="AP124" i="27"/>
  <c r="AP123" i="27"/>
  <c r="AP122" i="27"/>
  <c r="AP112" i="27"/>
  <c r="AP111" i="27"/>
  <c r="AP110" i="27"/>
  <c r="AP109" i="27"/>
  <c r="AP108" i="27"/>
  <c r="AP105" i="27"/>
  <c r="AP104" i="27"/>
  <c r="AP103" i="27"/>
  <c r="AP102" i="27"/>
  <c r="AP101" i="27"/>
  <c r="AP98" i="27"/>
  <c r="AP97" i="27"/>
  <c r="AP96" i="27"/>
  <c r="AP95" i="27"/>
  <c r="AP94" i="27"/>
  <c r="AP77" i="27"/>
  <c r="AP76" i="27"/>
  <c r="AP75" i="27"/>
  <c r="AP74" i="27"/>
  <c r="AP73" i="27"/>
  <c r="AP70" i="27"/>
  <c r="AP69" i="27"/>
  <c r="AP68" i="27"/>
  <c r="AP67" i="27"/>
  <c r="AP66" i="27"/>
  <c r="AP63" i="27"/>
  <c r="AP62" i="27"/>
  <c r="AP61" i="27"/>
  <c r="AP60" i="27"/>
  <c r="AP59" i="27"/>
  <c r="AP56" i="27"/>
  <c r="AP55" i="27"/>
  <c r="AP54" i="27"/>
  <c r="AP53" i="27"/>
  <c r="AP52" i="27"/>
  <c r="AP49" i="27"/>
  <c r="AP48" i="27"/>
  <c r="AP47" i="27"/>
  <c r="AP46" i="27"/>
  <c r="AP45" i="27"/>
  <c r="AP42" i="27"/>
  <c r="AP41" i="27"/>
  <c r="AP40" i="27"/>
  <c r="AP39" i="27"/>
  <c r="AP38" i="27"/>
  <c r="AP35" i="27"/>
  <c r="AP34" i="27"/>
  <c r="AP33" i="27"/>
  <c r="AP32" i="27"/>
  <c r="AP31" i="27"/>
  <c r="AP28" i="27"/>
  <c r="AP27" i="27"/>
  <c r="AP26" i="27"/>
  <c r="AP25" i="27"/>
  <c r="AP24" i="27"/>
  <c r="AP21" i="27"/>
  <c r="AP20" i="27"/>
  <c r="AP19" i="27"/>
  <c r="AP18" i="27"/>
  <c r="AP17" i="27"/>
  <c r="AP14" i="27"/>
  <c r="AP13" i="27"/>
  <c r="AP12" i="27"/>
  <c r="AP11" i="27"/>
  <c r="AP10" i="27"/>
  <c r="BX78" i="33" l="1"/>
  <c r="BL141" i="11"/>
  <c r="BL64" i="27"/>
  <c r="BL22" i="27"/>
  <c r="BL134" i="27"/>
  <c r="BL113" i="27"/>
  <c r="BL29" i="11"/>
  <c r="BL50" i="11"/>
  <c r="BL78" i="27"/>
  <c r="BL36" i="27"/>
  <c r="BL113" i="11"/>
  <c r="BL148" i="27"/>
  <c r="BL22" i="11"/>
  <c r="BL57" i="11"/>
  <c r="BL50" i="27"/>
  <c r="BL148" i="11"/>
  <c r="BL134" i="11"/>
  <c r="BL15" i="11"/>
  <c r="BL36" i="11"/>
  <c r="BL43" i="11"/>
  <c r="BL64" i="11"/>
  <c r="BL71" i="11"/>
  <c r="BL106" i="11"/>
  <c r="BL127" i="11"/>
  <c r="BL78" i="11"/>
  <c r="BL15" i="27"/>
  <c r="BL71" i="27"/>
  <c r="BL99" i="27"/>
  <c r="BL106" i="27"/>
  <c r="BL29" i="27"/>
  <c r="BL57" i="27"/>
  <c r="BL127" i="27"/>
  <c r="BL43" i="27"/>
  <c r="BL141" i="27"/>
  <c r="BL99" i="11"/>
  <c r="S77" i="33" l="1"/>
  <c r="S76" i="33"/>
  <c r="S75" i="33"/>
  <c r="S74" i="33"/>
  <c r="S73" i="33"/>
  <c r="S78" i="27"/>
  <c r="BA78" i="27" s="1"/>
  <c r="S78" i="11"/>
  <c r="BA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A77" i="33" l="1"/>
  <c r="BW77" i="33"/>
  <c r="BA73" i="33"/>
  <c r="BW73" i="33"/>
  <c r="BA74" i="33"/>
  <c r="BW74" i="33"/>
  <c r="BW76" i="33"/>
  <c r="BA76" i="33"/>
  <c r="BW75" i="33"/>
  <c r="BA75" i="33"/>
  <c r="S78" i="33"/>
  <c r="BA78" i="33" s="1"/>
  <c r="T147" i="33"/>
  <c r="T146" i="33"/>
  <c r="T145" i="33"/>
  <c r="T144" i="33"/>
  <c r="T143" i="33"/>
  <c r="T148" i="33" s="1"/>
  <c r="BB148" i="33" s="1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A113" i="27" s="1"/>
  <c r="S106" i="27"/>
  <c r="BA106" i="27" s="1"/>
  <c r="S99" i="27"/>
  <c r="BA99" i="27" s="1"/>
  <c r="S113" i="11"/>
  <c r="BA113" i="11" s="1"/>
  <c r="S106" i="11"/>
  <c r="BA106" i="11" s="1"/>
  <c r="S99" i="11"/>
  <c r="BA99" i="11" s="1"/>
  <c r="AO147" i="11"/>
  <c r="AO146" i="11"/>
  <c r="AO145" i="11"/>
  <c r="AO144" i="11"/>
  <c r="AO143" i="11"/>
  <c r="AO140" i="11"/>
  <c r="AO139" i="11"/>
  <c r="AO138" i="11"/>
  <c r="AO137" i="11"/>
  <c r="AO136" i="11"/>
  <c r="AO133" i="11"/>
  <c r="AO132" i="11"/>
  <c r="AO131" i="11"/>
  <c r="AO130" i="11"/>
  <c r="AO129" i="11"/>
  <c r="AO126" i="11"/>
  <c r="AO125" i="11"/>
  <c r="AO124" i="11"/>
  <c r="AO123" i="11"/>
  <c r="AO122" i="11"/>
  <c r="AO112" i="11"/>
  <c r="AO111" i="11"/>
  <c r="AO110" i="11"/>
  <c r="AO109" i="11"/>
  <c r="AO108" i="11"/>
  <c r="AO105" i="11"/>
  <c r="AO104" i="11"/>
  <c r="AO103" i="11"/>
  <c r="AO102" i="11"/>
  <c r="AO101" i="11"/>
  <c r="AO98" i="11"/>
  <c r="AO97" i="11"/>
  <c r="AO96" i="11"/>
  <c r="AO95" i="11"/>
  <c r="AO94" i="11"/>
  <c r="AO77" i="11"/>
  <c r="AO76" i="11"/>
  <c r="AO75" i="11"/>
  <c r="AO74" i="11"/>
  <c r="AO73" i="11"/>
  <c r="AO70" i="11"/>
  <c r="AO69" i="11"/>
  <c r="AO68" i="11"/>
  <c r="AO67" i="11"/>
  <c r="AO66" i="11"/>
  <c r="AO63" i="11"/>
  <c r="AO62" i="11"/>
  <c r="AO61" i="11"/>
  <c r="AO60" i="11"/>
  <c r="AO59" i="11"/>
  <c r="AO56" i="11"/>
  <c r="AO55" i="11"/>
  <c r="AO54" i="11"/>
  <c r="AO53" i="11"/>
  <c r="AO52" i="11"/>
  <c r="AO49" i="11"/>
  <c r="AO48" i="11"/>
  <c r="AO47" i="11"/>
  <c r="AO46" i="11"/>
  <c r="AO45" i="11"/>
  <c r="AO42" i="11"/>
  <c r="AO41" i="11"/>
  <c r="AO40" i="11"/>
  <c r="AO39" i="11"/>
  <c r="AO38" i="11"/>
  <c r="AO35" i="11"/>
  <c r="AO34" i="11"/>
  <c r="AO33" i="11"/>
  <c r="AO32" i="11"/>
  <c r="AO31" i="11"/>
  <c r="AO28" i="11"/>
  <c r="AO27" i="11"/>
  <c r="AO26" i="11"/>
  <c r="AO25" i="11"/>
  <c r="AO24" i="11"/>
  <c r="AO21" i="11"/>
  <c r="AO20" i="11"/>
  <c r="AO19" i="11"/>
  <c r="AO18" i="11"/>
  <c r="AO17" i="11"/>
  <c r="AO14" i="11"/>
  <c r="AO13" i="11"/>
  <c r="AO12" i="11"/>
  <c r="AO11" i="11"/>
  <c r="AO10" i="11"/>
  <c r="BK147" i="11"/>
  <c r="BK146" i="11"/>
  <c r="BK145" i="11"/>
  <c r="BK144" i="11"/>
  <c r="BK143" i="11"/>
  <c r="BK140" i="11"/>
  <c r="BK139" i="11"/>
  <c r="BK138" i="11"/>
  <c r="BK137" i="11"/>
  <c r="BK136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BK147" i="27"/>
  <c r="BK146" i="27"/>
  <c r="BK145" i="27"/>
  <c r="BK144" i="27"/>
  <c r="BK143" i="27"/>
  <c r="BK140" i="27"/>
  <c r="BK139" i="27"/>
  <c r="BK138" i="27"/>
  <c r="BK137" i="27"/>
  <c r="BK136" i="27"/>
  <c r="BK133" i="27"/>
  <c r="BK132" i="27"/>
  <c r="BK131" i="27"/>
  <c r="BK130" i="27"/>
  <c r="BK129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0" i="27"/>
  <c r="BK69" i="27"/>
  <c r="BK68" i="27"/>
  <c r="BK67" i="27"/>
  <c r="BK66" i="27"/>
  <c r="BK63" i="27"/>
  <c r="BK62" i="27"/>
  <c r="BK61" i="27"/>
  <c r="BK60" i="27"/>
  <c r="BK59" i="27"/>
  <c r="BK56" i="27"/>
  <c r="BK55" i="27"/>
  <c r="BK54" i="27"/>
  <c r="BK53" i="27"/>
  <c r="BK52" i="27"/>
  <c r="BK49" i="27"/>
  <c r="BK48" i="27"/>
  <c r="BK47" i="27"/>
  <c r="BK46" i="27"/>
  <c r="BK45" i="27"/>
  <c r="BK42" i="27"/>
  <c r="BK41" i="27"/>
  <c r="BK40" i="27"/>
  <c r="BK39" i="27"/>
  <c r="BK38" i="27"/>
  <c r="BK35" i="27"/>
  <c r="BK34" i="27"/>
  <c r="BK33" i="27"/>
  <c r="BK32" i="27"/>
  <c r="BK31" i="27"/>
  <c r="BK28" i="27"/>
  <c r="BK27" i="27"/>
  <c r="BK26" i="27"/>
  <c r="BK25" i="27"/>
  <c r="BK24" i="27"/>
  <c r="BK21" i="27"/>
  <c r="BK20" i="27"/>
  <c r="BK19" i="27"/>
  <c r="BK18" i="27"/>
  <c r="BK17" i="27"/>
  <c r="BK14" i="27"/>
  <c r="BK13" i="27"/>
  <c r="BK12" i="27"/>
  <c r="BK11" i="27"/>
  <c r="BK10" i="27"/>
  <c r="AO147" i="27"/>
  <c r="AO146" i="27"/>
  <c r="AO145" i="27"/>
  <c r="AO144" i="27"/>
  <c r="AO143" i="27"/>
  <c r="AO140" i="27"/>
  <c r="AO139" i="27"/>
  <c r="AO138" i="27"/>
  <c r="AO137" i="27"/>
  <c r="AO136" i="27"/>
  <c r="AO133" i="27"/>
  <c r="AO132" i="27"/>
  <c r="AO131" i="27"/>
  <c r="AO130" i="27"/>
  <c r="AO129" i="27"/>
  <c r="AO126" i="27"/>
  <c r="AO125" i="27"/>
  <c r="AO124" i="27"/>
  <c r="AO123" i="27"/>
  <c r="AO122" i="27"/>
  <c r="AO112" i="27"/>
  <c r="AO111" i="27"/>
  <c r="AO110" i="27"/>
  <c r="AO109" i="27"/>
  <c r="AO108" i="27"/>
  <c r="AO105" i="27"/>
  <c r="AO104" i="27"/>
  <c r="AO103" i="27"/>
  <c r="AO102" i="27"/>
  <c r="AO101" i="27"/>
  <c r="AO98" i="27"/>
  <c r="AO97" i="27"/>
  <c r="AO96" i="27"/>
  <c r="AO95" i="27"/>
  <c r="AO94" i="27"/>
  <c r="AO77" i="27"/>
  <c r="AO76" i="27"/>
  <c r="AO75" i="27"/>
  <c r="AO74" i="27"/>
  <c r="AO73" i="27"/>
  <c r="AO70" i="27"/>
  <c r="AO69" i="27"/>
  <c r="AO68" i="27"/>
  <c r="AO67" i="27"/>
  <c r="AO66" i="27"/>
  <c r="AO63" i="27"/>
  <c r="AO62" i="27"/>
  <c r="AO61" i="27"/>
  <c r="AO60" i="27"/>
  <c r="AO59" i="27"/>
  <c r="AO56" i="27"/>
  <c r="AO55" i="27"/>
  <c r="AO54" i="27"/>
  <c r="AO53" i="27"/>
  <c r="AO52" i="27"/>
  <c r="AO49" i="27"/>
  <c r="AO48" i="27"/>
  <c r="AO47" i="27"/>
  <c r="AO46" i="27"/>
  <c r="AO45" i="27"/>
  <c r="AO42" i="27"/>
  <c r="AO41" i="27"/>
  <c r="AO40" i="27"/>
  <c r="AO39" i="27"/>
  <c r="AO38" i="27"/>
  <c r="AO35" i="27"/>
  <c r="AO34" i="27"/>
  <c r="AO33" i="27"/>
  <c r="AO32" i="27"/>
  <c r="AO31" i="27"/>
  <c r="AO28" i="27"/>
  <c r="AO27" i="27"/>
  <c r="AO26" i="27"/>
  <c r="AO25" i="27"/>
  <c r="AO24" i="27"/>
  <c r="AO21" i="27"/>
  <c r="AO20" i="27"/>
  <c r="AO19" i="27"/>
  <c r="AO18" i="27"/>
  <c r="AO17" i="27"/>
  <c r="AO14" i="27"/>
  <c r="AO13" i="27"/>
  <c r="AO12" i="27"/>
  <c r="AO11" i="27"/>
  <c r="AO10" i="27"/>
  <c r="BB151" i="11" l="1"/>
  <c r="BX151" i="11"/>
  <c r="BX150" i="27"/>
  <c r="BB150" i="27"/>
  <c r="BB152" i="11"/>
  <c r="BX152" i="11"/>
  <c r="BB151" i="27"/>
  <c r="BX151" i="27"/>
  <c r="BB153" i="11"/>
  <c r="BX153" i="11"/>
  <c r="BB153" i="27"/>
  <c r="BX153" i="27"/>
  <c r="BB155" i="11"/>
  <c r="BX155" i="11"/>
  <c r="BX154" i="11"/>
  <c r="BB154" i="11"/>
  <c r="BB154" i="27"/>
  <c r="BX154" i="27"/>
  <c r="BB155" i="27"/>
  <c r="BX155" i="27"/>
  <c r="BX152" i="27"/>
  <c r="BB152" i="27"/>
  <c r="BB150" i="11"/>
  <c r="BX150" i="11"/>
  <c r="BX25" i="33"/>
  <c r="BB25" i="33"/>
  <c r="BB47" i="33"/>
  <c r="BX47" i="33"/>
  <c r="BB69" i="33"/>
  <c r="BX69" i="33"/>
  <c r="BB112" i="33"/>
  <c r="BX112" i="33"/>
  <c r="BB131" i="33"/>
  <c r="BX131" i="33"/>
  <c r="BA118" i="27"/>
  <c r="BW118" i="27"/>
  <c r="BX14" i="33"/>
  <c r="BB14" i="33"/>
  <c r="BB122" i="33"/>
  <c r="BX122" i="33"/>
  <c r="BB17" i="33"/>
  <c r="BX17" i="33"/>
  <c r="BX27" i="33"/>
  <c r="BB27" i="33"/>
  <c r="BB39" i="33"/>
  <c r="BX39" i="33"/>
  <c r="BB49" i="33"/>
  <c r="BX49" i="33"/>
  <c r="BX61" i="33"/>
  <c r="BB61" i="33"/>
  <c r="BB94" i="33"/>
  <c r="BX94" i="33"/>
  <c r="BB104" i="33"/>
  <c r="BX104" i="33"/>
  <c r="BB123" i="33"/>
  <c r="BX123" i="33"/>
  <c r="BB133" i="33"/>
  <c r="BX133" i="33"/>
  <c r="BB145" i="33"/>
  <c r="BX145" i="33"/>
  <c r="BA116" i="27"/>
  <c r="BW116" i="27"/>
  <c r="BX38" i="33"/>
  <c r="BB38" i="33"/>
  <c r="BX144" i="33"/>
  <c r="BB144" i="33"/>
  <c r="BB18" i="33"/>
  <c r="BX18" i="33"/>
  <c r="BB28" i="33"/>
  <c r="BX28" i="33"/>
  <c r="BB40" i="33"/>
  <c r="BX40" i="33"/>
  <c r="BB52" i="33"/>
  <c r="BX52" i="33"/>
  <c r="BB62" i="33"/>
  <c r="BX62" i="33"/>
  <c r="BB95" i="33"/>
  <c r="BX95" i="33"/>
  <c r="BB105" i="33"/>
  <c r="BX105" i="33"/>
  <c r="BB124" i="33"/>
  <c r="BX124" i="33"/>
  <c r="BB136" i="33"/>
  <c r="BX136" i="33"/>
  <c r="BB146" i="33"/>
  <c r="BX146" i="33"/>
  <c r="BB35" i="33"/>
  <c r="BX35" i="33"/>
  <c r="BX48" i="33"/>
  <c r="BB48" i="33"/>
  <c r="BX132" i="33"/>
  <c r="BB132" i="33"/>
  <c r="BX19" i="33"/>
  <c r="BB19" i="33"/>
  <c r="BB31" i="33"/>
  <c r="BX31" i="33"/>
  <c r="BX41" i="33"/>
  <c r="BB41" i="33"/>
  <c r="BX53" i="33"/>
  <c r="BB53" i="33"/>
  <c r="BB63" i="33"/>
  <c r="BX63" i="33"/>
  <c r="BB96" i="33"/>
  <c r="BX96" i="33"/>
  <c r="BX108" i="33"/>
  <c r="BB108" i="33"/>
  <c r="BX125" i="33"/>
  <c r="BB125" i="33"/>
  <c r="BX137" i="33"/>
  <c r="BB137" i="33"/>
  <c r="BX147" i="33"/>
  <c r="BB147" i="33"/>
  <c r="BB59" i="33"/>
  <c r="BX59" i="33"/>
  <c r="BB102" i="33"/>
  <c r="BX102" i="33"/>
  <c r="BX143" i="33"/>
  <c r="BB143" i="33"/>
  <c r="BX26" i="33"/>
  <c r="BB26" i="33"/>
  <c r="BX60" i="33"/>
  <c r="BB60" i="33"/>
  <c r="BX70" i="33"/>
  <c r="BB70" i="33"/>
  <c r="BB103" i="33"/>
  <c r="BX103" i="33"/>
  <c r="BW115" i="27"/>
  <c r="BA115" i="27"/>
  <c r="BA117" i="27"/>
  <c r="BW117" i="27"/>
  <c r="BA119" i="27"/>
  <c r="BW119" i="27"/>
  <c r="BX10" i="33"/>
  <c r="BB10" i="33"/>
  <c r="BX20" i="33"/>
  <c r="BB20" i="33"/>
  <c r="BB32" i="33"/>
  <c r="BX32" i="33"/>
  <c r="BX42" i="33"/>
  <c r="BB42" i="33"/>
  <c r="BX54" i="33"/>
  <c r="BB54" i="33"/>
  <c r="BB66" i="33"/>
  <c r="BX66" i="33"/>
  <c r="BX97" i="33"/>
  <c r="BB97" i="33"/>
  <c r="BB109" i="33"/>
  <c r="BX109" i="33"/>
  <c r="BB126" i="33"/>
  <c r="BX126" i="33"/>
  <c r="BB138" i="33"/>
  <c r="BX138" i="33"/>
  <c r="BX13" i="33"/>
  <c r="BB13" i="33"/>
  <c r="BX11" i="33"/>
  <c r="BB11" i="33"/>
  <c r="BB21" i="33"/>
  <c r="BX21" i="33"/>
  <c r="BX33" i="33"/>
  <c r="BB33" i="33"/>
  <c r="BX45" i="33"/>
  <c r="BB45" i="33"/>
  <c r="BB55" i="33"/>
  <c r="BX55" i="33"/>
  <c r="BX67" i="33"/>
  <c r="BB67" i="33"/>
  <c r="BX98" i="33"/>
  <c r="BB98" i="33"/>
  <c r="BX110" i="33"/>
  <c r="BB110" i="33"/>
  <c r="BB129" i="33"/>
  <c r="BX129" i="33"/>
  <c r="BB139" i="33"/>
  <c r="BX139" i="33"/>
  <c r="BB12" i="33"/>
  <c r="BX12" i="33"/>
  <c r="BX24" i="33"/>
  <c r="BB24" i="33"/>
  <c r="BX34" i="33"/>
  <c r="BB34" i="33"/>
  <c r="BB46" i="33"/>
  <c r="BX46" i="33"/>
  <c r="BX56" i="33"/>
  <c r="BB56" i="33"/>
  <c r="BB68" i="33"/>
  <c r="BX68" i="33"/>
  <c r="BX101" i="33"/>
  <c r="BB101" i="33"/>
  <c r="BX111" i="33"/>
  <c r="BB111" i="33"/>
  <c r="BB130" i="33"/>
  <c r="BX130" i="33"/>
  <c r="BB140" i="33"/>
  <c r="BX140" i="33"/>
  <c r="BW118" i="11"/>
  <c r="BA118" i="11"/>
  <c r="BW84" i="11"/>
  <c r="BA84" i="11"/>
  <c r="BA115" i="11"/>
  <c r="BW115" i="11"/>
  <c r="BA117" i="11"/>
  <c r="BW117" i="11"/>
  <c r="BW83" i="11"/>
  <c r="BA83" i="11"/>
  <c r="BA80" i="11"/>
  <c r="BW80" i="11"/>
  <c r="BA81" i="11"/>
  <c r="BW81" i="11"/>
  <c r="BW119" i="11"/>
  <c r="BA119" i="11"/>
  <c r="BA116" i="11"/>
  <c r="BW116" i="11"/>
  <c r="BA82" i="11"/>
  <c r="BW82" i="11"/>
  <c r="BW78" i="33"/>
  <c r="BV118" i="11"/>
  <c r="AZ118" i="11"/>
  <c r="BV84" i="11"/>
  <c r="AZ84" i="11"/>
  <c r="BV116" i="27"/>
  <c r="AZ116" i="27"/>
  <c r="AZ82" i="27"/>
  <c r="BV82" i="27"/>
  <c r="AZ117" i="11"/>
  <c r="BV117" i="11"/>
  <c r="BV83" i="11"/>
  <c r="AZ83" i="11"/>
  <c r="BV115" i="11"/>
  <c r="AZ115" i="11"/>
  <c r="BV81" i="11"/>
  <c r="AZ81" i="11"/>
  <c r="BV80" i="11"/>
  <c r="AZ80" i="11"/>
  <c r="AZ84" i="27"/>
  <c r="BV84" i="27"/>
  <c r="BV115" i="27"/>
  <c r="AZ115" i="27"/>
  <c r="BV117" i="27"/>
  <c r="AZ117" i="27"/>
  <c r="AZ119" i="27"/>
  <c r="BV119" i="27"/>
  <c r="BV119" i="11"/>
  <c r="AZ119" i="11"/>
  <c r="AZ81" i="27"/>
  <c r="BV81" i="27"/>
  <c r="AZ83" i="27"/>
  <c r="BV83" i="27"/>
  <c r="BV118" i="27"/>
  <c r="AZ118" i="27"/>
  <c r="BV80" i="27"/>
  <c r="AZ80" i="27"/>
  <c r="AZ116" i="11"/>
  <c r="BV116" i="11"/>
  <c r="AZ82" i="11"/>
  <c r="BV82" i="11"/>
  <c r="BU118" i="11"/>
  <c r="AY118" i="11"/>
  <c r="BU82" i="27"/>
  <c r="AY82" i="27"/>
  <c r="BU117" i="11"/>
  <c r="AY117" i="11"/>
  <c r="BU83" i="11"/>
  <c r="AY83" i="11"/>
  <c r="BU80" i="11"/>
  <c r="AY80" i="11"/>
  <c r="BU84" i="11"/>
  <c r="AY84" i="11"/>
  <c r="BU116" i="27"/>
  <c r="AY116" i="27"/>
  <c r="BU80" i="27"/>
  <c r="AY80" i="27"/>
  <c r="BU115" i="27"/>
  <c r="AY115" i="27"/>
  <c r="BU117" i="27"/>
  <c r="AY117" i="27"/>
  <c r="BU119" i="27"/>
  <c r="AY119" i="27"/>
  <c r="BU119" i="11"/>
  <c r="AY119" i="11"/>
  <c r="BU81" i="27"/>
  <c r="AY81" i="27"/>
  <c r="BU83" i="27"/>
  <c r="AY83" i="27"/>
  <c r="BU115" i="11"/>
  <c r="AY115" i="11"/>
  <c r="BU81" i="11"/>
  <c r="AY81" i="11"/>
  <c r="BU116" i="11"/>
  <c r="AY116" i="11"/>
  <c r="BU82" i="11"/>
  <c r="AY82" i="11"/>
  <c r="BU118" i="27"/>
  <c r="AY118" i="27"/>
  <c r="BU84" i="27"/>
  <c r="AY84" i="27"/>
  <c r="BT118" i="27"/>
  <c r="AX118" i="27"/>
  <c r="AX115" i="11"/>
  <c r="BT115" i="11"/>
  <c r="AX80" i="27"/>
  <c r="BT80" i="27"/>
  <c r="AX82" i="27"/>
  <c r="BT82" i="27"/>
  <c r="BT81" i="11"/>
  <c r="AX81" i="11"/>
  <c r="AX117" i="11"/>
  <c r="BT117" i="11"/>
  <c r="BT83" i="11"/>
  <c r="AX83" i="11"/>
  <c r="BT116" i="27"/>
  <c r="AX116" i="27"/>
  <c r="BT84" i="27"/>
  <c r="AX84" i="27"/>
  <c r="BT80" i="11"/>
  <c r="AX80" i="11"/>
  <c r="BT117" i="27"/>
  <c r="AX117" i="27"/>
  <c r="AX119" i="11"/>
  <c r="BT119" i="11"/>
  <c r="AX83" i="27"/>
  <c r="BT83" i="27"/>
  <c r="BT116" i="11"/>
  <c r="AX116" i="11"/>
  <c r="BT82" i="11"/>
  <c r="AX82" i="11"/>
  <c r="AX115" i="27"/>
  <c r="BT115" i="27"/>
  <c r="BT119" i="27"/>
  <c r="AX119" i="27"/>
  <c r="AX81" i="27"/>
  <c r="BT81" i="27"/>
  <c r="BT118" i="11"/>
  <c r="AX118" i="11"/>
  <c r="AX84" i="11"/>
  <c r="BT84" i="11"/>
  <c r="BS117" i="11"/>
  <c r="AW117" i="11"/>
  <c r="AW119" i="11"/>
  <c r="BS119" i="11"/>
  <c r="BS81" i="27"/>
  <c r="AW81" i="27"/>
  <c r="BS83" i="27"/>
  <c r="AW83" i="27"/>
  <c r="AW116" i="11"/>
  <c r="BS116" i="11"/>
  <c r="BS82" i="11"/>
  <c r="AW82" i="11"/>
  <c r="AW118" i="11"/>
  <c r="BS118" i="11"/>
  <c r="BS84" i="11"/>
  <c r="AW84" i="11"/>
  <c r="BS83" i="11"/>
  <c r="AW83" i="11"/>
  <c r="BS82" i="27"/>
  <c r="AW82" i="27"/>
  <c r="AW84" i="27"/>
  <c r="BS84" i="27"/>
  <c r="BS81" i="11"/>
  <c r="AW81" i="11"/>
  <c r="BK141" i="11"/>
  <c r="S120" i="27"/>
  <c r="BA120" i="27" s="1"/>
  <c r="Q120" i="27"/>
  <c r="AY120" i="27" s="1"/>
  <c r="P120" i="27"/>
  <c r="AX120" i="27" s="1"/>
  <c r="T119" i="33"/>
  <c r="T84" i="33"/>
  <c r="BK50" i="27"/>
  <c r="BK78" i="11"/>
  <c r="T80" i="33"/>
  <c r="T115" i="33"/>
  <c r="BK134" i="11"/>
  <c r="T116" i="33"/>
  <c r="T81" i="33"/>
  <c r="BK22" i="27"/>
  <c r="BK78" i="27"/>
  <c r="T82" i="33"/>
  <c r="T117" i="33"/>
  <c r="BK57" i="27"/>
  <c r="T83" i="33"/>
  <c r="T118" i="33"/>
  <c r="U153" i="33"/>
  <c r="U150" i="33"/>
  <c r="U154" i="33"/>
  <c r="U151" i="33"/>
  <c r="U152" i="33"/>
  <c r="P120" i="11"/>
  <c r="AX120" i="11" s="1"/>
  <c r="P85" i="11"/>
  <c r="AX85" i="11" s="1"/>
  <c r="Q120" i="11"/>
  <c r="AY120" i="11" s="1"/>
  <c r="Q85" i="11"/>
  <c r="AY85" i="11" s="1"/>
  <c r="R120" i="11"/>
  <c r="AZ120" i="11" s="1"/>
  <c r="R85" i="11"/>
  <c r="AZ85" i="11" s="1"/>
  <c r="BK50" i="11"/>
  <c r="BK29" i="11"/>
  <c r="S120" i="11"/>
  <c r="BA120" i="11" s="1"/>
  <c r="S85" i="11"/>
  <c r="BA85" i="11" s="1"/>
  <c r="BK57" i="11"/>
  <c r="BK36" i="11"/>
  <c r="P85" i="27"/>
  <c r="AX85" i="27" s="1"/>
  <c r="BK71" i="27"/>
  <c r="BK148" i="27"/>
  <c r="Q85" i="27"/>
  <c r="AY85" i="27" s="1"/>
  <c r="BK36" i="27"/>
  <c r="R85" i="27"/>
  <c r="AZ85" i="27" s="1"/>
  <c r="BK15" i="27"/>
  <c r="BK43" i="27"/>
  <c r="BK141" i="27"/>
  <c r="BK29" i="27"/>
  <c r="BK127" i="27"/>
  <c r="R120" i="27"/>
  <c r="AZ120" i="27" s="1"/>
  <c r="BK64" i="27"/>
  <c r="BK134" i="27"/>
  <c r="T50" i="33"/>
  <c r="BB50" i="33" s="1"/>
  <c r="T29" i="33"/>
  <c r="BB29" i="33" s="1"/>
  <c r="T43" i="33"/>
  <c r="BB43" i="33" s="1"/>
  <c r="T36" i="33"/>
  <c r="BB36" i="33" s="1"/>
  <c r="T57" i="33"/>
  <c r="BB57" i="33" s="1"/>
  <c r="T99" i="33"/>
  <c r="BB99" i="33" s="1"/>
  <c r="T106" i="33"/>
  <c r="BB106" i="33" s="1"/>
  <c r="T127" i="33"/>
  <c r="BB127" i="33" s="1"/>
  <c r="T15" i="33"/>
  <c r="BB15" i="33" s="1"/>
  <c r="T64" i="33"/>
  <c r="BB64" i="33" s="1"/>
  <c r="T141" i="33"/>
  <c r="BB141" i="33" s="1"/>
  <c r="T22" i="33"/>
  <c r="BB22" i="33" s="1"/>
  <c r="T113" i="33"/>
  <c r="BB113" i="33" s="1"/>
  <c r="T71" i="33"/>
  <c r="BB71" i="33" s="1"/>
  <c r="BK113" i="27"/>
  <c r="BK106" i="27"/>
  <c r="BK99" i="27"/>
  <c r="BK106" i="11"/>
  <c r="BK113" i="11"/>
  <c r="BK43" i="11"/>
  <c r="BK64" i="11"/>
  <c r="BK71" i="11"/>
  <c r="BK148" i="11"/>
  <c r="BK15" i="11"/>
  <c r="BK22" i="11"/>
  <c r="BK99" i="11"/>
  <c r="BK127" i="11"/>
  <c r="BC151" i="33" l="1"/>
  <c r="BY151" i="33"/>
  <c r="BC152" i="33"/>
  <c r="BY152" i="33"/>
  <c r="BC154" i="33"/>
  <c r="BY154" i="33"/>
  <c r="BY150" i="33"/>
  <c r="BC150" i="33"/>
  <c r="BY153" i="33"/>
  <c r="BC153" i="33"/>
  <c r="BW120" i="27"/>
  <c r="BX141" i="33"/>
  <c r="BX71" i="33"/>
  <c r="BX36" i="33"/>
  <c r="BX148" i="33"/>
  <c r="BX127" i="33"/>
  <c r="BX99" i="33"/>
  <c r="BX29" i="33"/>
  <c r="BX117" i="33"/>
  <c r="BB117" i="33"/>
  <c r="BB84" i="33"/>
  <c r="BX84" i="33"/>
  <c r="BX57" i="33"/>
  <c r="BX15" i="33"/>
  <c r="BX22" i="33"/>
  <c r="BB80" i="33"/>
  <c r="BX80" i="33"/>
  <c r="BX82" i="33"/>
  <c r="BB82" i="33"/>
  <c r="BX81" i="33"/>
  <c r="BB81" i="33"/>
  <c r="BX119" i="33"/>
  <c r="BB119" i="33"/>
  <c r="BX134" i="33"/>
  <c r="BX50" i="33"/>
  <c r="BX43" i="33"/>
  <c r="BX118" i="33"/>
  <c r="BB118" i="33"/>
  <c r="BX116" i="33"/>
  <c r="BB116" i="33"/>
  <c r="BX106" i="33"/>
  <c r="BX83" i="33"/>
  <c r="BB83" i="33"/>
  <c r="BX64" i="33"/>
  <c r="BX115" i="33"/>
  <c r="BB115" i="33"/>
  <c r="BX113" i="33"/>
  <c r="BW120" i="11"/>
  <c r="BU85" i="11"/>
  <c r="BW85" i="11"/>
  <c r="BV85" i="27"/>
  <c r="BV120" i="11"/>
  <c r="BV120" i="27"/>
  <c r="BV85" i="11"/>
  <c r="BU120" i="11"/>
  <c r="BU120" i="27"/>
  <c r="BU85" i="27"/>
  <c r="BT120" i="27"/>
  <c r="BT85" i="27"/>
  <c r="BT120" i="11"/>
  <c r="BT85" i="11"/>
  <c r="T120" i="33"/>
  <c r="BB120" i="33" s="1"/>
  <c r="T85" i="33"/>
  <c r="BB85" i="33" s="1"/>
  <c r="U155" i="33"/>
  <c r="R77" i="33"/>
  <c r="R76" i="33"/>
  <c r="R75" i="33"/>
  <c r="R74" i="33"/>
  <c r="R73" i="33"/>
  <c r="P78" i="27"/>
  <c r="AX78" i="27" s="1"/>
  <c r="Q78" i="27"/>
  <c r="AY78" i="27" s="1"/>
  <c r="R78" i="27"/>
  <c r="AZ78" i="27" s="1"/>
  <c r="R78" i="11"/>
  <c r="AZ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BY155" i="33" l="1"/>
  <c r="BC155" i="33"/>
  <c r="BX120" i="33"/>
  <c r="BX85" i="33"/>
  <c r="BV77" i="33"/>
  <c r="AZ77" i="33"/>
  <c r="BV76" i="33"/>
  <c r="AZ76" i="33"/>
  <c r="BV74" i="33"/>
  <c r="AZ74" i="33"/>
  <c r="AZ73" i="33"/>
  <c r="BV73" i="33"/>
  <c r="AZ75" i="33"/>
  <c r="BV75" i="33"/>
  <c r="R78" i="33"/>
  <c r="AZ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A148" i="33" s="1"/>
  <c r="BA153" i="27"/>
  <c r="BW153" i="27"/>
  <c r="BW154" i="27"/>
  <c r="BA154" i="27"/>
  <c r="BA151" i="27"/>
  <c r="BW151" i="27"/>
  <c r="BW152" i="27"/>
  <c r="BA152" i="27"/>
  <c r="BA150" i="27"/>
  <c r="BW150" i="27"/>
  <c r="BA155" i="27"/>
  <c r="BW155" i="27"/>
  <c r="BA150" i="11"/>
  <c r="BW150" i="11"/>
  <c r="BA151" i="11"/>
  <c r="BW151" i="11"/>
  <c r="BW152" i="11"/>
  <c r="BA152" i="11"/>
  <c r="BW153" i="11"/>
  <c r="BA153" i="11"/>
  <c r="BW154" i="11"/>
  <c r="BA154" i="11"/>
  <c r="BW61" i="33"/>
  <c r="BA61" i="33"/>
  <c r="BA123" i="33"/>
  <c r="BW123" i="33"/>
  <c r="BW13" i="33"/>
  <c r="BA13" i="33"/>
  <c r="BA25" i="33"/>
  <c r="BW25" i="33"/>
  <c r="BW35" i="33"/>
  <c r="BA35" i="33"/>
  <c r="BA47" i="33"/>
  <c r="BW47" i="33"/>
  <c r="BA59" i="33"/>
  <c r="BW59" i="33"/>
  <c r="BA69" i="33"/>
  <c r="BW69" i="33"/>
  <c r="BA102" i="33"/>
  <c r="BW102" i="33"/>
  <c r="BW112" i="33"/>
  <c r="BA112" i="33"/>
  <c r="BA131" i="33"/>
  <c r="BW131" i="33"/>
  <c r="BA143" i="33"/>
  <c r="BW143" i="33"/>
  <c r="BA26" i="33"/>
  <c r="BW26" i="33"/>
  <c r="BA144" i="33"/>
  <c r="BW144" i="33"/>
  <c r="BW104" i="33"/>
  <c r="BA104" i="33"/>
  <c r="BW18" i="33"/>
  <c r="BA18" i="33"/>
  <c r="BA28" i="33"/>
  <c r="BW28" i="33"/>
  <c r="BW40" i="33"/>
  <c r="BA40" i="33"/>
  <c r="BW52" i="33"/>
  <c r="BA52" i="33"/>
  <c r="BW62" i="33"/>
  <c r="BA62" i="33"/>
  <c r="BA95" i="33"/>
  <c r="BW95" i="33"/>
  <c r="BA105" i="33"/>
  <c r="BW105" i="33"/>
  <c r="BA124" i="33"/>
  <c r="BW124" i="33"/>
  <c r="BA136" i="33"/>
  <c r="BW136" i="33"/>
  <c r="BW146" i="33"/>
  <c r="BA146" i="33"/>
  <c r="BW38" i="33"/>
  <c r="BA38" i="33"/>
  <c r="BW70" i="33"/>
  <c r="BA70" i="33"/>
  <c r="BW17" i="33"/>
  <c r="BA17" i="33"/>
  <c r="BW94" i="33"/>
  <c r="BA94" i="33"/>
  <c r="BA133" i="33"/>
  <c r="BW133" i="33"/>
  <c r="BW19" i="33"/>
  <c r="BA19" i="33"/>
  <c r="BW31" i="33"/>
  <c r="BA31" i="33"/>
  <c r="BW41" i="33"/>
  <c r="BA41" i="33"/>
  <c r="BW53" i="33"/>
  <c r="BA53" i="33"/>
  <c r="BA63" i="33"/>
  <c r="BW63" i="33"/>
  <c r="BA96" i="33"/>
  <c r="BW96" i="33"/>
  <c r="BW108" i="33"/>
  <c r="BA108" i="33"/>
  <c r="BW125" i="33"/>
  <c r="BA125" i="33"/>
  <c r="BA137" i="33"/>
  <c r="BW137" i="33"/>
  <c r="BW147" i="33"/>
  <c r="BA147" i="33"/>
  <c r="BW14" i="33"/>
  <c r="BA14" i="33"/>
  <c r="BA103" i="33"/>
  <c r="BW103" i="33"/>
  <c r="BA27" i="33"/>
  <c r="BW27" i="33"/>
  <c r="BA145" i="33"/>
  <c r="BW145" i="33"/>
  <c r="BW10" i="33"/>
  <c r="BA10" i="33"/>
  <c r="BW20" i="33"/>
  <c r="BA20" i="33"/>
  <c r="BW32" i="33"/>
  <c r="BA32" i="33"/>
  <c r="BW42" i="33"/>
  <c r="BA42" i="33"/>
  <c r="BA54" i="33"/>
  <c r="BW54" i="33"/>
  <c r="BA66" i="33"/>
  <c r="BW66" i="33"/>
  <c r="BW97" i="33"/>
  <c r="BA97" i="33"/>
  <c r="BW109" i="33"/>
  <c r="BA109" i="33"/>
  <c r="BW126" i="33"/>
  <c r="BA126" i="33"/>
  <c r="BA138" i="33"/>
  <c r="BW138" i="33"/>
  <c r="BW60" i="33"/>
  <c r="BA60" i="33"/>
  <c r="BA132" i="33"/>
  <c r="BW132" i="33"/>
  <c r="BA49" i="33"/>
  <c r="BW49" i="33"/>
  <c r="BW155" i="11"/>
  <c r="BA155" i="11"/>
  <c r="BA11" i="33"/>
  <c r="BW11" i="33"/>
  <c r="BW21" i="33"/>
  <c r="BA21" i="33"/>
  <c r="BW33" i="33"/>
  <c r="BA33" i="33"/>
  <c r="BA45" i="33"/>
  <c r="BW45" i="33"/>
  <c r="BW55" i="33"/>
  <c r="BA55" i="33"/>
  <c r="BA67" i="33"/>
  <c r="BW67" i="33"/>
  <c r="BW98" i="33"/>
  <c r="BA98" i="33"/>
  <c r="BW110" i="33"/>
  <c r="BA110" i="33"/>
  <c r="BA129" i="33"/>
  <c r="BW129" i="33"/>
  <c r="BA139" i="33"/>
  <c r="BW139" i="33"/>
  <c r="BA48" i="33"/>
  <c r="BW48" i="33"/>
  <c r="BA122" i="33"/>
  <c r="BW122" i="33"/>
  <c r="BA39" i="33"/>
  <c r="BW39" i="33"/>
  <c r="BW12" i="33"/>
  <c r="BA12" i="33"/>
  <c r="BA24" i="33"/>
  <c r="BW24" i="33"/>
  <c r="BA34" i="33"/>
  <c r="BW34" i="33"/>
  <c r="BA46" i="33"/>
  <c r="BW46" i="33"/>
  <c r="BA56" i="33"/>
  <c r="BW56" i="33"/>
  <c r="BW68" i="33"/>
  <c r="BA68" i="33"/>
  <c r="BA101" i="33"/>
  <c r="BW101" i="33"/>
  <c r="BW111" i="33"/>
  <c r="BA111" i="33"/>
  <c r="BW130" i="33"/>
  <c r="BA130" i="33"/>
  <c r="BA140" i="33"/>
  <c r="BW140" i="33"/>
  <c r="BV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A15" i="33" s="1"/>
  <c r="S43" i="33"/>
  <c r="BA43" i="33" s="1"/>
  <c r="S71" i="33"/>
  <c r="BA71" i="33" s="1"/>
  <c r="S141" i="33"/>
  <c r="BA141" i="33" s="1"/>
  <c r="S29" i="33"/>
  <c r="BA29" i="33" s="1"/>
  <c r="S57" i="33"/>
  <c r="BA57" i="33" s="1"/>
  <c r="S127" i="33"/>
  <c r="BA127" i="33" s="1"/>
  <c r="S36" i="33"/>
  <c r="BA36" i="33" s="1"/>
  <c r="S64" i="33"/>
  <c r="BA64" i="33" s="1"/>
  <c r="S106" i="33"/>
  <c r="BA106" i="33" s="1"/>
  <c r="S22" i="33"/>
  <c r="BA22" i="33" s="1"/>
  <c r="S50" i="33"/>
  <c r="BA50" i="33" s="1"/>
  <c r="S113" i="33"/>
  <c r="BA113" i="33" s="1"/>
  <c r="S99" i="33"/>
  <c r="BA99" i="33" s="1"/>
  <c r="BJ147" i="27"/>
  <c r="BJ146" i="27"/>
  <c r="BJ145" i="27"/>
  <c r="BJ144" i="27"/>
  <c r="BJ143" i="27"/>
  <c r="BJ140" i="27"/>
  <c r="BJ139" i="27"/>
  <c r="BJ138" i="27"/>
  <c r="BJ137" i="27"/>
  <c r="BJ136" i="27"/>
  <c r="BJ133" i="27"/>
  <c r="BJ132" i="27"/>
  <c r="BJ131" i="27"/>
  <c r="BJ130" i="27"/>
  <c r="BJ129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0" i="27"/>
  <c r="BJ69" i="27"/>
  <c r="BJ68" i="27"/>
  <c r="BJ67" i="27"/>
  <c r="BJ66" i="27"/>
  <c r="BJ63" i="27"/>
  <c r="BJ62" i="27"/>
  <c r="BJ61" i="27"/>
  <c r="BJ60" i="27"/>
  <c r="BJ59" i="27"/>
  <c r="BJ56" i="27"/>
  <c r="BJ55" i="27"/>
  <c r="BJ54" i="27"/>
  <c r="BJ53" i="27"/>
  <c r="BJ52" i="27"/>
  <c r="BJ49" i="27"/>
  <c r="BJ48" i="27"/>
  <c r="BJ47" i="27"/>
  <c r="BJ46" i="27"/>
  <c r="BJ45" i="27"/>
  <c r="BJ42" i="27"/>
  <c r="BJ41" i="27"/>
  <c r="BJ40" i="27"/>
  <c r="BJ39" i="27"/>
  <c r="BJ38" i="27"/>
  <c r="BJ35" i="27"/>
  <c r="BJ34" i="27"/>
  <c r="BJ33" i="27"/>
  <c r="BJ32" i="27"/>
  <c r="BJ31" i="27"/>
  <c r="BJ28" i="27"/>
  <c r="BJ27" i="27"/>
  <c r="BJ26" i="27"/>
  <c r="BJ25" i="27"/>
  <c r="BJ24" i="27"/>
  <c r="BJ21" i="27"/>
  <c r="BJ20" i="27"/>
  <c r="BJ19" i="27"/>
  <c r="BJ18" i="27"/>
  <c r="BJ17" i="27"/>
  <c r="BJ14" i="27"/>
  <c r="BJ13" i="27"/>
  <c r="BJ12" i="27"/>
  <c r="BJ11" i="27"/>
  <c r="BJ10" i="27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AN147" i="27"/>
  <c r="AN146" i="27"/>
  <c r="AN145" i="27"/>
  <c r="AN144" i="27"/>
  <c r="AN143" i="27"/>
  <c r="AN140" i="27"/>
  <c r="AN139" i="27"/>
  <c r="AN138" i="27"/>
  <c r="AN137" i="27"/>
  <c r="AN136" i="27"/>
  <c r="AN133" i="27"/>
  <c r="AN132" i="27"/>
  <c r="AN131" i="27"/>
  <c r="AN130" i="27"/>
  <c r="AN129" i="27"/>
  <c r="AN126" i="27"/>
  <c r="AN125" i="27"/>
  <c r="AN124" i="27"/>
  <c r="AN123" i="27"/>
  <c r="AN122" i="27"/>
  <c r="AN112" i="27"/>
  <c r="AN111" i="27"/>
  <c r="AN110" i="27"/>
  <c r="AN109" i="27"/>
  <c r="AN108" i="27"/>
  <c r="AN105" i="27"/>
  <c r="AN104" i="27"/>
  <c r="AN103" i="27"/>
  <c r="AN102" i="27"/>
  <c r="AN101" i="27"/>
  <c r="AN98" i="27"/>
  <c r="AN97" i="27"/>
  <c r="AN96" i="27"/>
  <c r="AN95" i="27"/>
  <c r="AN94" i="27"/>
  <c r="AN77" i="27"/>
  <c r="AN76" i="27"/>
  <c r="AN75" i="27"/>
  <c r="AN74" i="27"/>
  <c r="AN73" i="27"/>
  <c r="AN70" i="27"/>
  <c r="AN69" i="27"/>
  <c r="AN68" i="27"/>
  <c r="AN67" i="27"/>
  <c r="AN66" i="27"/>
  <c r="AN63" i="27"/>
  <c r="AN62" i="27"/>
  <c r="AN61" i="27"/>
  <c r="AN60" i="27"/>
  <c r="AN59" i="27"/>
  <c r="AN56" i="27"/>
  <c r="AN55" i="27"/>
  <c r="AN54" i="27"/>
  <c r="AN53" i="27"/>
  <c r="AN52" i="27"/>
  <c r="AN49" i="27"/>
  <c r="AN48" i="27"/>
  <c r="AN47" i="27"/>
  <c r="AN46" i="27"/>
  <c r="AN45" i="27"/>
  <c r="AN42" i="27"/>
  <c r="AN41" i="27"/>
  <c r="AN40" i="27"/>
  <c r="AN39" i="27"/>
  <c r="AN38" i="27"/>
  <c r="AN35" i="27"/>
  <c r="AN34" i="27"/>
  <c r="AN33" i="27"/>
  <c r="AN32" i="27"/>
  <c r="AN31" i="27"/>
  <c r="AN28" i="27"/>
  <c r="AN27" i="27"/>
  <c r="AN26" i="27"/>
  <c r="AN25" i="27"/>
  <c r="AN24" i="27"/>
  <c r="AN21" i="27"/>
  <c r="AN20" i="27"/>
  <c r="AN19" i="27"/>
  <c r="AN18" i="27"/>
  <c r="AN17" i="27"/>
  <c r="AN14" i="27"/>
  <c r="AN13" i="27"/>
  <c r="AN12" i="27"/>
  <c r="AN11" i="27"/>
  <c r="AN10" i="27"/>
  <c r="AN147" i="11"/>
  <c r="AN146" i="11"/>
  <c r="AN145" i="11"/>
  <c r="AN144" i="11"/>
  <c r="AN143" i="11"/>
  <c r="AN140" i="11"/>
  <c r="AN139" i="11"/>
  <c r="AN138" i="11"/>
  <c r="AN137" i="11"/>
  <c r="AN136" i="11"/>
  <c r="AN133" i="11"/>
  <c r="AN132" i="11"/>
  <c r="AN131" i="11"/>
  <c r="AN130" i="11"/>
  <c r="AN129" i="11"/>
  <c r="AN126" i="11"/>
  <c r="AN125" i="11"/>
  <c r="AN124" i="11"/>
  <c r="AN123" i="11"/>
  <c r="AN122" i="11"/>
  <c r="AN112" i="11"/>
  <c r="AN111" i="11"/>
  <c r="AN110" i="11"/>
  <c r="AN109" i="11"/>
  <c r="AN108" i="11"/>
  <c r="AN105" i="11"/>
  <c r="AN104" i="11"/>
  <c r="AN103" i="11"/>
  <c r="AN102" i="11"/>
  <c r="AN101" i="11"/>
  <c r="AN98" i="11"/>
  <c r="AN97" i="11"/>
  <c r="AN96" i="11"/>
  <c r="AN95" i="11"/>
  <c r="AN94" i="11"/>
  <c r="AN77" i="11"/>
  <c r="AN76" i="11"/>
  <c r="AN75" i="11"/>
  <c r="AN74" i="11"/>
  <c r="AN73" i="11"/>
  <c r="AN70" i="11"/>
  <c r="AN69" i="11"/>
  <c r="AN68" i="11"/>
  <c r="AN67" i="11"/>
  <c r="AN66" i="11"/>
  <c r="AN63" i="11"/>
  <c r="AN62" i="11"/>
  <c r="AN61" i="11"/>
  <c r="AN60" i="11"/>
  <c r="AN59" i="11"/>
  <c r="AN56" i="11"/>
  <c r="AN55" i="11"/>
  <c r="AN54" i="11"/>
  <c r="AN53" i="11"/>
  <c r="AN52" i="11"/>
  <c r="AN49" i="11"/>
  <c r="AN48" i="11"/>
  <c r="AN47" i="11"/>
  <c r="AN46" i="11"/>
  <c r="AN45" i="11"/>
  <c r="AN42" i="11"/>
  <c r="AN41" i="11"/>
  <c r="AN40" i="11"/>
  <c r="AN39" i="11"/>
  <c r="AN38" i="11"/>
  <c r="AN35" i="11"/>
  <c r="AN34" i="11"/>
  <c r="AN33" i="11"/>
  <c r="AN32" i="11"/>
  <c r="AN31" i="11"/>
  <c r="AN28" i="11"/>
  <c r="AN27" i="11"/>
  <c r="AN26" i="11"/>
  <c r="AN25" i="11"/>
  <c r="AN24" i="11"/>
  <c r="AN21" i="11"/>
  <c r="AN20" i="11"/>
  <c r="AN19" i="11"/>
  <c r="AN18" i="11"/>
  <c r="AN17" i="11"/>
  <c r="AN14" i="11"/>
  <c r="AN13" i="11"/>
  <c r="AN12" i="11"/>
  <c r="AN11" i="11"/>
  <c r="AN10" i="11"/>
  <c r="R113" i="27"/>
  <c r="AZ113" i="27" s="1"/>
  <c r="R113" i="11"/>
  <c r="AZ113" i="11" s="1"/>
  <c r="R106" i="27"/>
  <c r="AZ106" i="27" s="1"/>
  <c r="R106" i="11"/>
  <c r="AZ106" i="11" s="1"/>
  <c r="R99" i="27"/>
  <c r="AZ99" i="27" s="1"/>
  <c r="Q99" i="27"/>
  <c r="AY99" i="27" s="1"/>
  <c r="R99" i="11"/>
  <c r="AZ99" i="11" s="1"/>
  <c r="BB153" i="33" l="1"/>
  <c r="BX153" i="33"/>
  <c r="BX152" i="33"/>
  <c r="BB152" i="33"/>
  <c r="BX151" i="33"/>
  <c r="BB151" i="33"/>
  <c r="BB154" i="33"/>
  <c r="BX154" i="33"/>
  <c r="BB150" i="33"/>
  <c r="BX150" i="33"/>
  <c r="BW64" i="33"/>
  <c r="BW82" i="33"/>
  <c r="BA82" i="33"/>
  <c r="BA117" i="33"/>
  <c r="BW117" i="33"/>
  <c r="BW141" i="33"/>
  <c r="BW148" i="33"/>
  <c r="BW29" i="33"/>
  <c r="BA119" i="33"/>
  <c r="BW119" i="33"/>
  <c r="BW115" i="33"/>
  <c r="BA115" i="33"/>
  <c r="BW99" i="33"/>
  <c r="BW134" i="33"/>
  <c r="BW84" i="33"/>
  <c r="BA84" i="33"/>
  <c r="BA80" i="33"/>
  <c r="BW80" i="33"/>
  <c r="BW106" i="33"/>
  <c r="BW36" i="33"/>
  <c r="BW50" i="33"/>
  <c r="BW71" i="33"/>
  <c r="BW116" i="33"/>
  <c r="BA116" i="33"/>
  <c r="BW83" i="33"/>
  <c r="BA83" i="33"/>
  <c r="BW127" i="33"/>
  <c r="BW57" i="33"/>
  <c r="BW43" i="33"/>
  <c r="BW81" i="33"/>
  <c r="BA81" i="33"/>
  <c r="BW22" i="33"/>
  <c r="BW118" i="33"/>
  <c r="BA118" i="33"/>
  <c r="BW15" i="33"/>
  <c r="BW113" i="33"/>
  <c r="BJ134" i="11"/>
  <c r="BJ141" i="27"/>
  <c r="BJ15" i="11"/>
  <c r="BJ50" i="11"/>
  <c r="BJ71" i="11"/>
  <c r="BJ141" i="11"/>
  <c r="BJ113" i="11"/>
  <c r="BJ106" i="11"/>
  <c r="BJ22" i="11"/>
  <c r="BJ43" i="11"/>
  <c r="S120" i="33"/>
  <c r="BA120" i="33" s="1"/>
  <c r="BJ99" i="27"/>
  <c r="S85" i="33"/>
  <c r="BA85" i="33" s="1"/>
  <c r="BJ29" i="11"/>
  <c r="BJ36" i="11"/>
  <c r="BJ57" i="11"/>
  <c r="BJ64" i="11"/>
  <c r="BJ99" i="11"/>
  <c r="BJ127" i="11"/>
  <c r="BJ148" i="11"/>
  <c r="BJ127" i="27"/>
  <c r="BJ15" i="27"/>
  <c r="BJ36" i="27"/>
  <c r="BJ43" i="27"/>
  <c r="BJ64" i="27"/>
  <c r="BJ148" i="27"/>
  <c r="T155" i="33"/>
  <c r="BJ106" i="27"/>
  <c r="BJ134" i="27"/>
  <c r="BJ22" i="27"/>
  <c r="BJ29" i="27"/>
  <c r="BJ50" i="27"/>
  <c r="BJ57" i="27"/>
  <c r="BJ113" i="27"/>
  <c r="BJ71" i="27"/>
  <c r="BJ78" i="27"/>
  <c r="BJ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AZ148" i="33" s="1"/>
  <c r="Q143" i="33"/>
  <c r="Q148" i="33" s="1"/>
  <c r="AY148" i="33" s="1"/>
  <c r="P143" i="33"/>
  <c r="P148" i="33" s="1"/>
  <c r="AX148" i="33" s="1"/>
  <c r="O143" i="33"/>
  <c r="N143" i="33"/>
  <c r="N148" i="33" s="1"/>
  <c r="AV148" i="33" s="1"/>
  <c r="M143" i="33"/>
  <c r="M148" i="33" s="1"/>
  <c r="AU148" i="33" s="1"/>
  <c r="L143" i="33"/>
  <c r="K143" i="33"/>
  <c r="J143" i="33"/>
  <c r="I143" i="33"/>
  <c r="H143" i="33"/>
  <c r="G143" i="33"/>
  <c r="F143" i="33"/>
  <c r="E143" i="33"/>
  <c r="E148" i="33" s="1"/>
  <c r="AM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AU141" i="33" s="1"/>
  <c r="L136" i="33"/>
  <c r="K136" i="33"/>
  <c r="J136" i="33"/>
  <c r="I136" i="33"/>
  <c r="H136" i="33"/>
  <c r="G136" i="33"/>
  <c r="F136" i="33"/>
  <c r="F141" i="33" s="1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AU134" i="33" s="1"/>
  <c r="L129" i="33"/>
  <c r="K129" i="33"/>
  <c r="J129" i="33"/>
  <c r="I129" i="33"/>
  <c r="H129" i="33"/>
  <c r="G129" i="33"/>
  <c r="F129" i="33"/>
  <c r="E129" i="33"/>
  <c r="E134" i="33" s="1"/>
  <c r="AM134" i="33" s="1"/>
  <c r="D129" i="33"/>
  <c r="D134" i="33" s="1"/>
  <c r="AL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AV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AU113" i="33" s="1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AU106" i="33" s="1"/>
  <c r="L101" i="33"/>
  <c r="K101" i="33"/>
  <c r="J101" i="33"/>
  <c r="I101" i="33"/>
  <c r="I106" i="33" s="1"/>
  <c r="AQ106" i="33" s="1"/>
  <c r="H101" i="33"/>
  <c r="G101" i="33"/>
  <c r="F101" i="33"/>
  <c r="F106" i="33" s="1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I99" i="33" s="1"/>
  <c r="AQ99" i="33" s="1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AP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AP64" i="33" s="1"/>
  <c r="G59" i="33"/>
  <c r="F59" i="33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AP57" i="33" s="1"/>
  <c r="G52" i="33"/>
  <c r="F52" i="33"/>
  <c r="F57" i="33" s="1"/>
  <c r="E52" i="33"/>
  <c r="D52" i="33"/>
  <c r="C52" i="33"/>
  <c r="C57" i="33" s="1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H50" i="33" s="1"/>
  <c r="AP50" i="33" s="1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AQ43" i="33" s="1"/>
  <c r="H38" i="33"/>
  <c r="H43" i="33" s="1"/>
  <c r="AP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AP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F134" i="33" l="1"/>
  <c r="AN134" i="33" s="1"/>
  <c r="F113" i="33"/>
  <c r="BX155" i="33"/>
  <c r="BB155" i="33"/>
  <c r="E81" i="33"/>
  <c r="M116" i="33"/>
  <c r="AU116" i="33" s="1"/>
  <c r="E118" i="33"/>
  <c r="D148" i="33"/>
  <c r="AL148" i="33" s="1"/>
  <c r="H29" i="33"/>
  <c r="AP29" i="33" s="1"/>
  <c r="D113" i="33"/>
  <c r="BW120" i="33"/>
  <c r="F64" i="33"/>
  <c r="BW85" i="33"/>
  <c r="C50" i="33"/>
  <c r="D106" i="33"/>
  <c r="BU94" i="33"/>
  <c r="AY94" i="33"/>
  <c r="BU95" i="33"/>
  <c r="AY95" i="33"/>
  <c r="AY96" i="33"/>
  <c r="BU96" i="33"/>
  <c r="AY97" i="33"/>
  <c r="BU97" i="33"/>
  <c r="AY98" i="33"/>
  <c r="BU98" i="33"/>
  <c r="BU101" i="33"/>
  <c r="AY101" i="33"/>
  <c r="BU102" i="33"/>
  <c r="AY102" i="33"/>
  <c r="AY103" i="33"/>
  <c r="BU103" i="33"/>
  <c r="AY104" i="33"/>
  <c r="BU104" i="33"/>
  <c r="BU105" i="33"/>
  <c r="AY105" i="33"/>
  <c r="AY108" i="33"/>
  <c r="BU108" i="33"/>
  <c r="AY109" i="33"/>
  <c r="BU109" i="33"/>
  <c r="AY110" i="33"/>
  <c r="BU110" i="33"/>
  <c r="BU111" i="33"/>
  <c r="AY111" i="33"/>
  <c r="AY112" i="33"/>
  <c r="BU112" i="33"/>
  <c r="AY122" i="33"/>
  <c r="BU122" i="33"/>
  <c r="BU123" i="33"/>
  <c r="AY123" i="33"/>
  <c r="BU124" i="33"/>
  <c r="AY124" i="33"/>
  <c r="AY125" i="33"/>
  <c r="BU125" i="33"/>
  <c r="AY126" i="33"/>
  <c r="BU126" i="33"/>
  <c r="AY129" i="33"/>
  <c r="BU129" i="33"/>
  <c r="AY130" i="33"/>
  <c r="BU130" i="33"/>
  <c r="BU131" i="33"/>
  <c r="AY131" i="33"/>
  <c r="BU132" i="33"/>
  <c r="AY132" i="33"/>
  <c r="BU133" i="33"/>
  <c r="AY133" i="33"/>
  <c r="AY136" i="33"/>
  <c r="BU136" i="33"/>
  <c r="BU137" i="33"/>
  <c r="AY137" i="33"/>
  <c r="AY138" i="33"/>
  <c r="BU138" i="33"/>
  <c r="BU139" i="33"/>
  <c r="AY139" i="33"/>
  <c r="AY140" i="33"/>
  <c r="BU140" i="33"/>
  <c r="AY143" i="33"/>
  <c r="BU143" i="33"/>
  <c r="AY144" i="33"/>
  <c r="BU144" i="33"/>
  <c r="BU145" i="33"/>
  <c r="AY145" i="33"/>
  <c r="AY146" i="33"/>
  <c r="BU146" i="33"/>
  <c r="BU147" i="33"/>
  <c r="AY147" i="33"/>
  <c r="BV94" i="33"/>
  <c r="AZ94" i="33"/>
  <c r="BV97" i="33"/>
  <c r="AZ97" i="33"/>
  <c r="BV103" i="33"/>
  <c r="AZ103" i="33"/>
  <c r="BV108" i="33"/>
  <c r="AZ108" i="33"/>
  <c r="BV124" i="33"/>
  <c r="AZ124" i="33"/>
  <c r="BV129" i="33"/>
  <c r="AZ129" i="33"/>
  <c r="BV132" i="33"/>
  <c r="AZ132" i="33"/>
  <c r="BV143" i="33"/>
  <c r="AZ143" i="33"/>
  <c r="AY75" i="33"/>
  <c r="BU75" i="33"/>
  <c r="BU74" i="33"/>
  <c r="AY74" i="33"/>
  <c r="BV95" i="33"/>
  <c r="AZ95" i="33"/>
  <c r="AZ98" i="33"/>
  <c r="BV98" i="33"/>
  <c r="AZ101" i="33"/>
  <c r="BV101" i="33"/>
  <c r="AZ102" i="33"/>
  <c r="BV102" i="33"/>
  <c r="AZ105" i="33"/>
  <c r="BV105" i="33"/>
  <c r="BV110" i="33"/>
  <c r="AZ110" i="33"/>
  <c r="AZ111" i="33"/>
  <c r="BV111" i="33"/>
  <c r="AZ125" i="33"/>
  <c r="BV125" i="33"/>
  <c r="AZ130" i="33"/>
  <c r="BV130" i="33"/>
  <c r="BV136" i="33"/>
  <c r="AZ136" i="33"/>
  <c r="BV137" i="33"/>
  <c r="AZ137" i="33"/>
  <c r="BV144" i="33"/>
  <c r="AZ144" i="33"/>
  <c r="BV147" i="33"/>
  <c r="AZ147" i="33"/>
  <c r="BU10" i="33"/>
  <c r="AY10" i="33"/>
  <c r="BU11" i="33"/>
  <c r="AY11" i="33"/>
  <c r="BU12" i="33"/>
  <c r="AY12" i="33"/>
  <c r="AY13" i="33"/>
  <c r="BU13" i="33"/>
  <c r="AY14" i="33"/>
  <c r="BU14" i="33"/>
  <c r="AY17" i="33"/>
  <c r="BU17" i="33"/>
  <c r="AY18" i="33"/>
  <c r="BU18" i="33"/>
  <c r="BU19" i="33"/>
  <c r="AY19" i="33"/>
  <c r="AY20" i="33"/>
  <c r="BU20" i="33"/>
  <c r="AY21" i="33"/>
  <c r="BU21" i="33"/>
  <c r="BU24" i="33"/>
  <c r="AY24" i="33"/>
  <c r="AY25" i="33"/>
  <c r="BU25" i="33"/>
  <c r="AY26" i="33"/>
  <c r="BU26" i="33"/>
  <c r="BU27" i="33"/>
  <c r="AY27" i="33"/>
  <c r="BU28" i="33"/>
  <c r="AY28" i="33"/>
  <c r="AY31" i="33"/>
  <c r="BU31" i="33"/>
  <c r="AY32" i="33"/>
  <c r="BU32" i="33"/>
  <c r="BU33" i="33"/>
  <c r="AY33" i="33"/>
  <c r="AY34" i="33"/>
  <c r="BU34" i="33"/>
  <c r="AY35" i="33"/>
  <c r="BU35" i="33"/>
  <c r="BU38" i="33"/>
  <c r="AY38" i="33"/>
  <c r="BU39" i="33"/>
  <c r="AY39" i="33"/>
  <c r="BU40" i="33"/>
  <c r="AY40" i="33"/>
  <c r="AY41" i="33"/>
  <c r="BU41" i="33"/>
  <c r="AY42" i="33"/>
  <c r="BU42" i="33"/>
  <c r="AY45" i="33"/>
  <c r="BU45" i="33"/>
  <c r="BU46" i="33"/>
  <c r="AY46" i="33"/>
  <c r="BU47" i="33"/>
  <c r="AY47" i="33"/>
  <c r="AY48" i="33"/>
  <c r="BU48" i="33"/>
  <c r="AY49" i="33"/>
  <c r="BU49" i="33"/>
  <c r="AY52" i="33"/>
  <c r="BU52" i="33"/>
  <c r="AY53" i="33"/>
  <c r="BU53" i="33"/>
  <c r="AY54" i="33"/>
  <c r="BU54" i="33"/>
  <c r="BU55" i="33"/>
  <c r="AY55" i="33"/>
  <c r="BU56" i="33"/>
  <c r="AY56" i="33"/>
  <c r="AY59" i="33"/>
  <c r="BU59" i="33"/>
  <c r="AY60" i="33"/>
  <c r="BU60" i="33"/>
  <c r="BU61" i="33"/>
  <c r="AY61" i="33"/>
  <c r="AY62" i="33"/>
  <c r="BU62" i="33"/>
  <c r="BU63" i="33"/>
  <c r="AY63" i="33"/>
  <c r="BU66" i="33"/>
  <c r="AY66" i="33"/>
  <c r="BU67" i="33"/>
  <c r="AY67" i="33"/>
  <c r="AY68" i="33"/>
  <c r="BU68" i="33"/>
  <c r="BU69" i="33"/>
  <c r="AY69" i="33"/>
  <c r="BU70" i="33"/>
  <c r="AY70" i="33"/>
  <c r="AY73" i="33"/>
  <c r="BU73" i="33"/>
  <c r="AY77" i="33"/>
  <c r="BU77" i="33"/>
  <c r="BV96" i="33"/>
  <c r="AZ96" i="33"/>
  <c r="BV104" i="33"/>
  <c r="AZ104" i="33"/>
  <c r="AZ109" i="33"/>
  <c r="BV109" i="33"/>
  <c r="BV112" i="33"/>
  <c r="AZ112" i="33"/>
  <c r="AZ122" i="33"/>
  <c r="BV122" i="33"/>
  <c r="AZ123" i="33"/>
  <c r="BV123" i="33"/>
  <c r="BV126" i="33"/>
  <c r="AZ126" i="33"/>
  <c r="AZ131" i="33"/>
  <c r="BV131" i="33"/>
  <c r="AZ133" i="33"/>
  <c r="BV133" i="33"/>
  <c r="AZ138" i="33"/>
  <c r="BV138" i="33"/>
  <c r="BV139" i="33"/>
  <c r="AZ139" i="33"/>
  <c r="AZ140" i="33"/>
  <c r="BV140" i="33"/>
  <c r="AZ145" i="33"/>
  <c r="BV145" i="33"/>
  <c r="AZ146" i="33"/>
  <c r="BV146" i="33"/>
  <c r="BU76" i="33"/>
  <c r="AY76" i="33"/>
  <c r="AZ10" i="33"/>
  <c r="BV10" i="33"/>
  <c r="BV11" i="33"/>
  <c r="AZ11" i="33"/>
  <c r="AZ12" i="33"/>
  <c r="BV12" i="33"/>
  <c r="BV13" i="33"/>
  <c r="AZ13" i="33"/>
  <c r="BV14" i="33"/>
  <c r="AZ14" i="33"/>
  <c r="AZ17" i="33"/>
  <c r="BV17" i="33"/>
  <c r="AZ18" i="33"/>
  <c r="BV18" i="33"/>
  <c r="BV19" i="33"/>
  <c r="AZ19" i="33"/>
  <c r="AZ20" i="33"/>
  <c r="BV20" i="33"/>
  <c r="BV21" i="33"/>
  <c r="AZ21" i="33"/>
  <c r="BV24" i="33"/>
  <c r="AZ24" i="33"/>
  <c r="AZ25" i="33"/>
  <c r="BV25" i="33"/>
  <c r="AZ26" i="33"/>
  <c r="BV26" i="33"/>
  <c r="AZ27" i="33"/>
  <c r="BV27" i="33"/>
  <c r="BV28" i="33"/>
  <c r="AZ28" i="33"/>
  <c r="BV31" i="33"/>
  <c r="AZ31" i="33"/>
  <c r="BV32" i="33"/>
  <c r="AZ32" i="33"/>
  <c r="AZ33" i="33"/>
  <c r="BV33" i="33"/>
  <c r="AZ34" i="33"/>
  <c r="BV34" i="33"/>
  <c r="AZ35" i="33"/>
  <c r="BV35" i="33"/>
  <c r="BV38" i="33"/>
  <c r="AZ38" i="33"/>
  <c r="AZ39" i="33"/>
  <c r="BV39" i="33"/>
  <c r="AZ40" i="33"/>
  <c r="BV40" i="33"/>
  <c r="BV41" i="33"/>
  <c r="AZ41" i="33"/>
  <c r="BV42" i="33"/>
  <c r="AZ42" i="33"/>
  <c r="AZ45" i="33"/>
  <c r="BV45" i="33"/>
  <c r="AZ46" i="33"/>
  <c r="BV46" i="33"/>
  <c r="AZ47" i="33"/>
  <c r="BV47" i="33"/>
  <c r="BV48" i="33"/>
  <c r="AZ48" i="33"/>
  <c r="AZ49" i="33"/>
  <c r="BV49" i="33"/>
  <c r="AZ52" i="33"/>
  <c r="BV52" i="33"/>
  <c r="BV53" i="33"/>
  <c r="AZ53" i="33"/>
  <c r="AZ54" i="33"/>
  <c r="BV54" i="33"/>
  <c r="AZ55" i="33"/>
  <c r="BV55" i="33"/>
  <c r="BV56" i="33"/>
  <c r="AZ56" i="33"/>
  <c r="BV59" i="33"/>
  <c r="AZ59" i="33"/>
  <c r="BV60" i="33"/>
  <c r="AZ60" i="33"/>
  <c r="AZ61" i="33"/>
  <c r="BV61" i="33"/>
  <c r="AZ62" i="33"/>
  <c r="BV62" i="33"/>
  <c r="BV63" i="33"/>
  <c r="AZ63" i="33"/>
  <c r="AZ66" i="33"/>
  <c r="BV66" i="33"/>
  <c r="AZ67" i="33"/>
  <c r="BV67" i="33"/>
  <c r="BV68" i="33"/>
  <c r="AZ68" i="33"/>
  <c r="BV69" i="33"/>
  <c r="AZ69" i="33"/>
  <c r="BV70" i="33"/>
  <c r="AZ70" i="33"/>
  <c r="I113" i="33"/>
  <c r="AQ113" i="33" s="1"/>
  <c r="Q29" i="33"/>
  <c r="AY29" i="33" s="1"/>
  <c r="Q80" i="33"/>
  <c r="Q116" i="33"/>
  <c r="Q118" i="33"/>
  <c r="Q15" i="33"/>
  <c r="AY15" i="33" s="1"/>
  <c r="Q43" i="33"/>
  <c r="AY43" i="33" s="1"/>
  <c r="Q50" i="33"/>
  <c r="AY50" i="33" s="1"/>
  <c r="Q57" i="33"/>
  <c r="AY57" i="33" s="1"/>
  <c r="Q64" i="33"/>
  <c r="AY64" i="33" s="1"/>
  <c r="Q71" i="33"/>
  <c r="AY71" i="33" s="1"/>
  <c r="Q117" i="33"/>
  <c r="AM130" i="33"/>
  <c r="E80" i="33"/>
  <c r="E84" i="33"/>
  <c r="D29" i="33"/>
  <c r="D36" i="33"/>
  <c r="C113" i="33"/>
  <c r="Q113" i="33"/>
  <c r="AY113" i="33" s="1"/>
  <c r="BT104" i="33"/>
  <c r="AX104" i="33"/>
  <c r="BT111" i="33"/>
  <c r="AX111" i="33"/>
  <c r="BT122" i="33"/>
  <c r="AX122" i="33"/>
  <c r="BT124" i="33"/>
  <c r="AX124" i="33"/>
  <c r="BT126" i="33"/>
  <c r="AX126" i="33"/>
  <c r="AX130" i="33"/>
  <c r="BT130" i="33"/>
  <c r="AX132" i="33"/>
  <c r="BT132" i="33"/>
  <c r="BT144" i="33"/>
  <c r="AX144" i="33"/>
  <c r="BT146" i="33"/>
  <c r="AX146" i="33"/>
  <c r="I141" i="33"/>
  <c r="AQ141" i="33" s="1"/>
  <c r="AW75" i="33"/>
  <c r="BS75" i="33"/>
  <c r="BT76" i="33"/>
  <c r="AX76" i="33"/>
  <c r="AW77" i="33"/>
  <c r="BS77" i="33"/>
  <c r="P116" i="33"/>
  <c r="AL116" i="33" s="1"/>
  <c r="AX95" i="33"/>
  <c r="BT95" i="33"/>
  <c r="P117" i="33"/>
  <c r="AX96" i="33"/>
  <c r="BT96" i="33"/>
  <c r="BT98" i="33"/>
  <c r="AX98" i="33"/>
  <c r="BT102" i="33"/>
  <c r="AX102" i="33"/>
  <c r="BT110" i="33"/>
  <c r="AX110" i="33"/>
  <c r="BT139" i="33"/>
  <c r="AX139" i="33"/>
  <c r="AW74" i="33"/>
  <c r="BS74" i="33"/>
  <c r="AX75" i="33"/>
  <c r="BT75" i="33"/>
  <c r="AX97" i="33"/>
  <c r="BT97" i="33"/>
  <c r="AX101" i="33"/>
  <c r="BT101" i="33"/>
  <c r="AX108" i="33"/>
  <c r="BT108" i="33"/>
  <c r="BT112" i="33"/>
  <c r="AX112" i="33"/>
  <c r="BT123" i="33"/>
  <c r="AX123" i="33"/>
  <c r="AX136" i="33"/>
  <c r="BT136" i="33"/>
  <c r="AX140" i="33"/>
  <c r="BT140" i="33"/>
  <c r="AX145" i="33"/>
  <c r="BT145" i="33"/>
  <c r="AX147" i="33"/>
  <c r="BT147" i="33"/>
  <c r="AW14" i="33"/>
  <c r="BS14" i="33"/>
  <c r="BS17" i="33"/>
  <c r="AW17" i="33"/>
  <c r="AW24" i="33"/>
  <c r="BS24" i="33"/>
  <c r="AW25" i="33"/>
  <c r="BS25" i="33"/>
  <c r="AW26" i="33"/>
  <c r="BS26" i="33"/>
  <c r="AW27" i="33"/>
  <c r="BS27" i="33"/>
  <c r="BS28" i="33"/>
  <c r="AW28" i="33"/>
  <c r="BS31" i="33"/>
  <c r="AW31" i="33"/>
  <c r="BS32" i="33"/>
  <c r="AW32" i="33"/>
  <c r="BS34" i="33"/>
  <c r="AW34" i="33"/>
  <c r="AW35" i="33"/>
  <c r="BS35" i="33"/>
  <c r="BS38" i="33"/>
  <c r="AW38" i="33"/>
  <c r="BS39" i="33"/>
  <c r="AW39" i="33"/>
  <c r="BS40" i="33"/>
  <c r="AW40" i="33"/>
  <c r="BS41" i="33"/>
  <c r="AW41" i="33"/>
  <c r="BS42" i="33"/>
  <c r="AW42" i="33"/>
  <c r="BS45" i="33"/>
  <c r="AW45" i="33"/>
  <c r="AW46" i="33"/>
  <c r="BS46" i="33"/>
  <c r="BS47" i="33"/>
  <c r="AW47" i="33"/>
  <c r="BS48" i="33"/>
  <c r="AW48" i="33"/>
  <c r="AW49" i="33"/>
  <c r="BS49" i="33"/>
  <c r="AW52" i="33"/>
  <c r="BS52" i="33"/>
  <c r="AW53" i="33"/>
  <c r="BS53" i="33"/>
  <c r="BS54" i="33"/>
  <c r="AW54" i="33"/>
  <c r="AW55" i="33"/>
  <c r="BS55" i="33"/>
  <c r="AW56" i="33"/>
  <c r="BS56" i="33"/>
  <c r="BS59" i="33"/>
  <c r="AW59" i="33"/>
  <c r="AW60" i="33"/>
  <c r="BS60" i="33"/>
  <c r="AW61" i="33"/>
  <c r="BS61" i="33"/>
  <c r="AW62" i="33"/>
  <c r="BS62" i="33"/>
  <c r="AW63" i="33"/>
  <c r="BS63" i="33"/>
  <c r="AW66" i="33"/>
  <c r="BS66" i="33"/>
  <c r="AW67" i="33"/>
  <c r="BS67" i="33"/>
  <c r="AW68" i="33"/>
  <c r="BS68" i="33"/>
  <c r="BS69" i="33"/>
  <c r="AW69" i="33"/>
  <c r="BS70" i="33"/>
  <c r="AW70" i="33"/>
  <c r="BS73" i="33"/>
  <c r="AW73" i="33"/>
  <c r="AX74" i="33"/>
  <c r="BT74" i="33"/>
  <c r="AX94" i="33"/>
  <c r="BT94" i="33"/>
  <c r="BT103" i="33"/>
  <c r="AX103" i="33"/>
  <c r="BT105" i="33"/>
  <c r="AX105" i="33"/>
  <c r="AX109" i="33"/>
  <c r="BT109" i="33"/>
  <c r="BT125" i="33"/>
  <c r="AX125" i="33"/>
  <c r="AX129" i="33"/>
  <c r="BT129" i="33"/>
  <c r="BT131" i="33"/>
  <c r="AX131" i="33"/>
  <c r="BT133" i="33"/>
  <c r="AX133" i="33"/>
  <c r="AX137" i="33"/>
  <c r="BT137" i="33"/>
  <c r="AX138" i="33"/>
  <c r="BT138" i="33"/>
  <c r="AX143" i="33"/>
  <c r="BT143" i="33"/>
  <c r="AW76" i="33"/>
  <c r="BS76" i="33"/>
  <c r="BT77" i="33"/>
  <c r="AX77" i="33"/>
  <c r="BS10" i="33"/>
  <c r="AW10" i="33"/>
  <c r="BS11" i="33"/>
  <c r="AW11" i="33"/>
  <c r="AW12" i="33"/>
  <c r="BS12" i="33"/>
  <c r="AW13" i="33"/>
  <c r="BS13" i="33"/>
  <c r="AW18" i="33"/>
  <c r="BS18" i="33"/>
  <c r="BS19" i="33"/>
  <c r="AW19" i="33"/>
  <c r="BS20" i="33"/>
  <c r="AW20" i="33"/>
  <c r="BS21" i="33"/>
  <c r="AW21" i="33"/>
  <c r="AW33" i="33"/>
  <c r="BS33" i="33"/>
  <c r="BT10" i="33"/>
  <c r="AX10" i="33"/>
  <c r="AX11" i="33"/>
  <c r="BT11" i="33"/>
  <c r="BT12" i="33"/>
  <c r="AX12" i="33"/>
  <c r="AX13" i="33"/>
  <c r="BT13" i="33"/>
  <c r="AX14" i="33"/>
  <c r="BT14" i="33"/>
  <c r="AX17" i="33"/>
  <c r="BT17" i="33"/>
  <c r="AX18" i="33"/>
  <c r="BT18" i="33"/>
  <c r="AX19" i="33"/>
  <c r="BT19" i="33"/>
  <c r="BT20" i="33"/>
  <c r="AX20" i="33"/>
  <c r="AX21" i="33"/>
  <c r="BT21" i="33"/>
  <c r="P29" i="33"/>
  <c r="AX29" i="33" s="1"/>
  <c r="BT24" i="33"/>
  <c r="AX24" i="33"/>
  <c r="BT25" i="33"/>
  <c r="AX25" i="33"/>
  <c r="BT26" i="33"/>
  <c r="AX26" i="33"/>
  <c r="BT27" i="33"/>
  <c r="AX27" i="33"/>
  <c r="AX28" i="33"/>
  <c r="BT28" i="33"/>
  <c r="P36" i="33"/>
  <c r="AX36" i="33" s="1"/>
  <c r="AX31" i="33"/>
  <c r="BT31" i="33"/>
  <c r="BT32" i="33"/>
  <c r="AX32" i="33"/>
  <c r="BT33" i="33"/>
  <c r="AX33" i="33"/>
  <c r="BT34" i="33"/>
  <c r="AX34" i="33"/>
  <c r="BT35" i="33"/>
  <c r="AX35" i="33"/>
  <c r="AX38" i="33"/>
  <c r="BT38" i="33"/>
  <c r="BT39" i="33"/>
  <c r="AX39" i="33"/>
  <c r="BT40" i="33"/>
  <c r="AX40" i="33"/>
  <c r="BT41" i="33"/>
  <c r="AX41" i="33"/>
  <c r="BT42" i="33"/>
  <c r="AX42" i="33"/>
  <c r="BT45" i="33"/>
  <c r="AX45" i="33"/>
  <c r="BT46" i="33"/>
  <c r="AX46" i="33"/>
  <c r="AX47" i="33"/>
  <c r="BT47" i="33"/>
  <c r="AX48" i="33"/>
  <c r="BT48" i="33"/>
  <c r="AX49" i="33"/>
  <c r="BT49" i="33"/>
  <c r="AX52" i="33"/>
  <c r="BT52" i="33"/>
  <c r="BT53" i="33"/>
  <c r="AX53" i="33"/>
  <c r="AX54" i="33"/>
  <c r="BT54" i="33"/>
  <c r="AX55" i="33"/>
  <c r="BT55" i="33"/>
  <c r="AX56" i="33"/>
  <c r="BT56" i="33"/>
  <c r="AX59" i="33"/>
  <c r="BT59" i="33"/>
  <c r="AX60" i="33"/>
  <c r="BT60" i="33"/>
  <c r="AX61" i="33"/>
  <c r="BT61" i="33"/>
  <c r="AX62" i="33"/>
  <c r="BT62" i="33"/>
  <c r="BT63" i="33"/>
  <c r="AX63" i="33"/>
  <c r="P71" i="33"/>
  <c r="AX71" i="33" s="1"/>
  <c r="AX66" i="33"/>
  <c r="BT66" i="33"/>
  <c r="AX67" i="33"/>
  <c r="BT67" i="33"/>
  <c r="AX68" i="33"/>
  <c r="BT68" i="33"/>
  <c r="AX69" i="33"/>
  <c r="BT69" i="33"/>
  <c r="AX70" i="33"/>
  <c r="BT70" i="33"/>
  <c r="AX73" i="33"/>
  <c r="BT73" i="33"/>
  <c r="Q36" i="33"/>
  <c r="AY36" i="33" s="1"/>
  <c r="F148" i="33"/>
  <c r="AN148" i="33" s="1"/>
  <c r="BS94" i="33"/>
  <c r="AW94" i="33"/>
  <c r="AW95" i="33"/>
  <c r="BS95" i="33"/>
  <c r="AW96" i="33"/>
  <c r="BS96" i="33"/>
  <c r="AW97" i="33"/>
  <c r="BS97" i="33"/>
  <c r="AW98" i="33"/>
  <c r="BS98" i="33"/>
  <c r="BS101" i="33"/>
  <c r="AW101" i="33"/>
  <c r="BS102" i="33"/>
  <c r="AW102" i="33"/>
  <c r="BS103" i="33"/>
  <c r="AW103" i="33"/>
  <c r="BS104" i="33"/>
  <c r="AW104" i="33"/>
  <c r="AW105" i="33"/>
  <c r="BS105" i="33"/>
  <c r="BS108" i="33"/>
  <c r="AW108" i="33"/>
  <c r="AW109" i="33"/>
  <c r="BS109" i="33"/>
  <c r="BS110" i="33"/>
  <c r="AW110" i="33"/>
  <c r="BS111" i="33"/>
  <c r="AW111" i="33"/>
  <c r="BS112" i="33"/>
  <c r="AW112" i="33"/>
  <c r="BS122" i="33"/>
  <c r="AW122" i="33"/>
  <c r="BS123" i="33"/>
  <c r="AW123" i="33"/>
  <c r="AW124" i="33"/>
  <c r="BS124" i="33"/>
  <c r="BS125" i="33"/>
  <c r="AW125" i="33"/>
  <c r="BS126" i="33"/>
  <c r="AW126" i="33"/>
  <c r="BS129" i="33"/>
  <c r="AW129" i="33"/>
  <c r="AW130" i="33"/>
  <c r="BS130" i="33"/>
  <c r="BS131" i="33"/>
  <c r="AW131" i="33"/>
  <c r="BS132" i="33"/>
  <c r="AW132" i="33"/>
  <c r="AW133" i="33"/>
  <c r="BS133" i="33"/>
  <c r="AW136" i="33"/>
  <c r="BS136" i="33"/>
  <c r="BS137" i="33"/>
  <c r="AW137" i="33"/>
  <c r="BS138" i="33"/>
  <c r="AW138" i="33"/>
  <c r="BS139" i="33"/>
  <c r="AW139" i="33"/>
  <c r="AW140" i="33"/>
  <c r="BS140" i="33"/>
  <c r="AW143" i="33"/>
  <c r="BS143" i="33"/>
  <c r="BS144" i="33"/>
  <c r="AW144" i="33"/>
  <c r="AW145" i="33"/>
  <c r="BS145" i="33"/>
  <c r="BS146" i="33"/>
  <c r="AW146" i="33"/>
  <c r="BS147" i="33"/>
  <c r="AW147" i="33"/>
  <c r="P118" i="33"/>
  <c r="BH118" i="33" s="1"/>
  <c r="I148" i="33"/>
  <c r="AQ148" i="33" s="1"/>
  <c r="C36" i="33"/>
  <c r="BH68" i="33"/>
  <c r="E115" i="33"/>
  <c r="E127" i="33"/>
  <c r="P43" i="33"/>
  <c r="AX43" i="33" s="1"/>
  <c r="F15" i="33"/>
  <c r="BR77" i="33"/>
  <c r="AV77" i="33"/>
  <c r="O84" i="33"/>
  <c r="AV75" i="33"/>
  <c r="BR75" i="33"/>
  <c r="AV74" i="33"/>
  <c r="BR74" i="33"/>
  <c r="O117" i="33"/>
  <c r="BG117" i="33" s="1"/>
  <c r="BR115" i="33"/>
  <c r="AV115" i="33"/>
  <c r="AV10" i="33"/>
  <c r="BR10" i="33"/>
  <c r="AV11" i="33"/>
  <c r="BR11" i="33"/>
  <c r="BR12" i="33"/>
  <c r="AV12" i="33"/>
  <c r="AV13" i="33"/>
  <c r="BR13" i="33"/>
  <c r="BR14" i="33"/>
  <c r="AV14" i="33"/>
  <c r="N22" i="33"/>
  <c r="AV22" i="33" s="1"/>
  <c r="AV17" i="33"/>
  <c r="BR17" i="33"/>
  <c r="AV18" i="33"/>
  <c r="BR18" i="33"/>
  <c r="BR19" i="33"/>
  <c r="AV19" i="33"/>
  <c r="AV20" i="33"/>
  <c r="BR20" i="33"/>
  <c r="BR21" i="33"/>
  <c r="AV21" i="33"/>
  <c r="N29" i="33"/>
  <c r="AV29" i="33" s="1"/>
  <c r="AV24" i="33"/>
  <c r="BR24" i="33"/>
  <c r="AV25" i="33"/>
  <c r="BR25" i="33"/>
  <c r="AV26" i="33"/>
  <c r="BR26" i="33"/>
  <c r="BR27" i="33"/>
  <c r="AV27" i="33"/>
  <c r="AV28" i="33"/>
  <c r="BR28" i="33"/>
  <c r="N36" i="33"/>
  <c r="AV36" i="33" s="1"/>
  <c r="AV31" i="33"/>
  <c r="BR31" i="33"/>
  <c r="BR32" i="33"/>
  <c r="AV32" i="33"/>
  <c r="BR33" i="33"/>
  <c r="AV33" i="33"/>
  <c r="AV34" i="33"/>
  <c r="BR34" i="33"/>
  <c r="AV35" i="33"/>
  <c r="BR35" i="33"/>
  <c r="N43" i="33"/>
  <c r="AV43" i="33" s="1"/>
  <c r="BR38" i="33"/>
  <c r="AV38" i="33"/>
  <c r="AV39" i="33"/>
  <c r="BR39" i="33"/>
  <c r="AV40" i="33"/>
  <c r="BR40" i="33"/>
  <c r="AV41" i="33"/>
  <c r="BR41" i="33"/>
  <c r="BR42" i="33"/>
  <c r="AV42" i="33"/>
  <c r="N50" i="33"/>
  <c r="AV50" i="33" s="1"/>
  <c r="AV45" i="33"/>
  <c r="BR45" i="33"/>
  <c r="AV46" i="33"/>
  <c r="BR46" i="33"/>
  <c r="BR47" i="33"/>
  <c r="AV47" i="33"/>
  <c r="AV48" i="33"/>
  <c r="BR48" i="33"/>
  <c r="BR49" i="33"/>
  <c r="AV49" i="33"/>
  <c r="AV52" i="33"/>
  <c r="BR52" i="33"/>
  <c r="AV53" i="33"/>
  <c r="BR53" i="33"/>
  <c r="AV54" i="33"/>
  <c r="BR54" i="33"/>
  <c r="BR55" i="33"/>
  <c r="AV55" i="33"/>
  <c r="BR56" i="33"/>
  <c r="AV56" i="33"/>
  <c r="BR59" i="33"/>
  <c r="AV59" i="33"/>
  <c r="AV60" i="33"/>
  <c r="BR60" i="33"/>
  <c r="AV61" i="33"/>
  <c r="BR61" i="33"/>
  <c r="BR62" i="33"/>
  <c r="AV62" i="33"/>
  <c r="AV63" i="33"/>
  <c r="BR63" i="33"/>
  <c r="AV66" i="33"/>
  <c r="BR66" i="33"/>
  <c r="BR67" i="33"/>
  <c r="AV67" i="33"/>
  <c r="BR68" i="33"/>
  <c r="AV68" i="33"/>
  <c r="AV69" i="33"/>
  <c r="BR69" i="33"/>
  <c r="BR70" i="33"/>
  <c r="AV70" i="33"/>
  <c r="AV73" i="33"/>
  <c r="BR73" i="33"/>
  <c r="AV76" i="33"/>
  <c r="BR76" i="33"/>
  <c r="O22" i="33"/>
  <c r="AW22" i="33" s="1"/>
  <c r="O50" i="33"/>
  <c r="AW50" i="33" s="1"/>
  <c r="O64" i="33"/>
  <c r="AW64" i="33" s="1"/>
  <c r="N99" i="33"/>
  <c r="AV99" i="33" s="1"/>
  <c r="BR94" i="33"/>
  <c r="AV94" i="33"/>
  <c r="N116" i="33"/>
  <c r="BR95" i="33"/>
  <c r="AV95" i="33"/>
  <c r="N82" i="33"/>
  <c r="BR96" i="33"/>
  <c r="AV96" i="33"/>
  <c r="N118" i="33"/>
  <c r="AV97" i="33"/>
  <c r="BR97" i="33"/>
  <c r="N84" i="33"/>
  <c r="AV98" i="33"/>
  <c r="BR98" i="33"/>
  <c r="N106" i="33"/>
  <c r="AV106" i="33" s="1"/>
  <c r="BR101" i="33"/>
  <c r="AV101" i="33"/>
  <c r="BR102" i="33"/>
  <c r="AV102" i="33"/>
  <c r="AV103" i="33"/>
  <c r="BR103" i="33"/>
  <c r="BR104" i="33"/>
  <c r="AV104" i="33"/>
  <c r="AV105" i="33"/>
  <c r="BR105" i="33"/>
  <c r="N113" i="33"/>
  <c r="AV113" i="33" s="1"/>
  <c r="BR108" i="33"/>
  <c r="AV108" i="33"/>
  <c r="AV109" i="33"/>
  <c r="BR109" i="33"/>
  <c r="BR110" i="33"/>
  <c r="AV110" i="33"/>
  <c r="BR111" i="33"/>
  <c r="AV111" i="33"/>
  <c r="AV112" i="33"/>
  <c r="BR112" i="33"/>
  <c r="AV122" i="33"/>
  <c r="BR122" i="33"/>
  <c r="AV123" i="33"/>
  <c r="BR123" i="33"/>
  <c r="AV124" i="33"/>
  <c r="BR124" i="33"/>
  <c r="AV125" i="33"/>
  <c r="BR125" i="33"/>
  <c r="AV126" i="33"/>
  <c r="BR126" i="33"/>
  <c r="N134" i="33"/>
  <c r="AV134" i="33" s="1"/>
  <c r="BR129" i="33"/>
  <c r="AV129" i="33"/>
  <c r="AV130" i="33"/>
  <c r="BR130" i="33"/>
  <c r="BR131" i="33"/>
  <c r="AV131" i="33"/>
  <c r="BR132" i="33"/>
  <c r="AV132" i="33"/>
  <c r="BR133" i="33"/>
  <c r="AV133" i="33"/>
  <c r="N141" i="33"/>
  <c r="AV141" i="33" s="1"/>
  <c r="AV136" i="33"/>
  <c r="BR136" i="33"/>
  <c r="AV137" i="33"/>
  <c r="BR137" i="33"/>
  <c r="BR138" i="33"/>
  <c r="AV138" i="33"/>
  <c r="BR139" i="33"/>
  <c r="AV139" i="33"/>
  <c r="BR140" i="33"/>
  <c r="AV140" i="33"/>
  <c r="BR143" i="33"/>
  <c r="AV143" i="33"/>
  <c r="AV144" i="33"/>
  <c r="BR144" i="33"/>
  <c r="BR145" i="33"/>
  <c r="AV145" i="33"/>
  <c r="BR146" i="33"/>
  <c r="AV146" i="33"/>
  <c r="AV147" i="33"/>
  <c r="BR147" i="33"/>
  <c r="C71" i="33"/>
  <c r="D43" i="33"/>
  <c r="N71" i="33"/>
  <c r="AV71" i="33" s="1"/>
  <c r="G106" i="33"/>
  <c r="AO106" i="33" s="1"/>
  <c r="G141" i="33"/>
  <c r="AO141" i="33" s="1"/>
  <c r="AM94" i="33"/>
  <c r="AU75" i="33"/>
  <c r="BQ75" i="33"/>
  <c r="L15" i="33"/>
  <c r="AT15" i="33" s="1"/>
  <c r="BP10" i="33"/>
  <c r="AT10" i="33"/>
  <c r="BP11" i="33"/>
  <c r="AT11" i="33"/>
  <c r="BP12" i="33"/>
  <c r="AT12" i="33"/>
  <c r="AT13" i="33"/>
  <c r="BP13" i="33"/>
  <c r="BP14" i="33"/>
  <c r="AT14" i="33"/>
  <c r="L22" i="33"/>
  <c r="AT22" i="33" s="1"/>
  <c r="AT17" i="33"/>
  <c r="BP17" i="33"/>
  <c r="AT18" i="33"/>
  <c r="BP18" i="33"/>
  <c r="BP19" i="33"/>
  <c r="AT19" i="33"/>
  <c r="AT20" i="33"/>
  <c r="BP20" i="33"/>
  <c r="BP21" i="33"/>
  <c r="AT21" i="33"/>
  <c r="BP24" i="33"/>
  <c r="AT24" i="33"/>
  <c r="BP25" i="33"/>
  <c r="AT25" i="33"/>
  <c r="BP26" i="33"/>
  <c r="AT26" i="33"/>
  <c r="AT27" i="33"/>
  <c r="BP27" i="33"/>
  <c r="BP28" i="33"/>
  <c r="AT28" i="33"/>
  <c r="L36" i="33"/>
  <c r="AT36" i="33" s="1"/>
  <c r="BP31" i="33"/>
  <c r="AT31" i="33"/>
  <c r="BP32" i="33"/>
  <c r="AT32" i="33"/>
  <c r="BP33" i="33"/>
  <c r="AT33" i="33"/>
  <c r="BP34" i="33"/>
  <c r="AT34" i="33"/>
  <c r="AT35" i="33"/>
  <c r="BP35" i="33"/>
  <c r="L43" i="33"/>
  <c r="AT43" i="33" s="1"/>
  <c r="BP38" i="33"/>
  <c r="AT38" i="33"/>
  <c r="AT39" i="33"/>
  <c r="BP39" i="33"/>
  <c r="BP40" i="33"/>
  <c r="AT40" i="33"/>
  <c r="BP41" i="33"/>
  <c r="AT41" i="33"/>
  <c r="BP42" i="33"/>
  <c r="AT42" i="33"/>
  <c r="L50" i="33"/>
  <c r="AT50" i="33" s="1"/>
  <c r="AT45" i="33"/>
  <c r="BP45" i="33"/>
  <c r="BP46" i="33"/>
  <c r="AT46" i="33"/>
  <c r="BP47" i="33"/>
  <c r="AT47" i="33"/>
  <c r="BP48" i="33"/>
  <c r="AT48" i="33"/>
  <c r="AT49" i="33"/>
  <c r="BP49" i="33"/>
  <c r="L57" i="33"/>
  <c r="AT57" i="33" s="1"/>
  <c r="BP52" i="33"/>
  <c r="AT52" i="33"/>
  <c r="BP53" i="33"/>
  <c r="AT53" i="33"/>
  <c r="AT54" i="33"/>
  <c r="BP54" i="33"/>
  <c r="BP55" i="33"/>
  <c r="AT55" i="33"/>
  <c r="BP56" i="33"/>
  <c r="AT56" i="33"/>
  <c r="L64" i="33"/>
  <c r="AT64" i="33" s="1"/>
  <c r="AT59" i="33"/>
  <c r="BP59" i="33"/>
  <c r="AT60" i="33"/>
  <c r="BP60" i="33"/>
  <c r="AT61" i="33"/>
  <c r="BP61" i="33"/>
  <c r="AT62" i="33"/>
  <c r="BP62" i="33"/>
  <c r="BP63" i="33"/>
  <c r="AT63" i="33"/>
  <c r="L71" i="33"/>
  <c r="AT71" i="33" s="1"/>
  <c r="BP66" i="33"/>
  <c r="AT66" i="33"/>
  <c r="AT67" i="33"/>
  <c r="BP67" i="33"/>
  <c r="BP68" i="33"/>
  <c r="AT68" i="33"/>
  <c r="AT69" i="33"/>
  <c r="BP69" i="33"/>
  <c r="BP70" i="33"/>
  <c r="AT70" i="33"/>
  <c r="BP73" i="33"/>
  <c r="AT73" i="33"/>
  <c r="BQ74" i="33"/>
  <c r="AU74" i="33"/>
  <c r="AU12" i="33"/>
  <c r="BQ12" i="33"/>
  <c r="BQ26" i="33"/>
  <c r="AU26" i="33"/>
  <c r="AU31" i="33"/>
  <c r="BQ31" i="33"/>
  <c r="AU34" i="33"/>
  <c r="BQ34" i="33"/>
  <c r="AU39" i="33"/>
  <c r="BQ39" i="33"/>
  <c r="AU42" i="33"/>
  <c r="BQ42" i="33"/>
  <c r="BQ47" i="33"/>
  <c r="AU47" i="33"/>
  <c r="M57" i="33"/>
  <c r="AU57" i="33" s="1"/>
  <c r="AU52" i="33"/>
  <c r="BQ52" i="33"/>
  <c r="AU61" i="33"/>
  <c r="BQ61" i="33"/>
  <c r="BQ68" i="33"/>
  <c r="AU68" i="33"/>
  <c r="AU76" i="33"/>
  <c r="BQ76" i="33"/>
  <c r="BQ11" i="33"/>
  <c r="AU11" i="33"/>
  <c r="AU14" i="33"/>
  <c r="BQ14" i="33"/>
  <c r="BQ21" i="33"/>
  <c r="AU21" i="33"/>
  <c r="BQ32" i="33"/>
  <c r="AU32" i="33"/>
  <c r="M43" i="33"/>
  <c r="AU43" i="33" s="1"/>
  <c r="BQ38" i="33"/>
  <c r="AU38" i="33"/>
  <c r="M50" i="33"/>
  <c r="AU50" i="33" s="1"/>
  <c r="BQ45" i="33"/>
  <c r="AU45" i="33"/>
  <c r="AU54" i="33"/>
  <c r="BQ54" i="33"/>
  <c r="AU56" i="33"/>
  <c r="BQ56" i="33"/>
  <c r="AU63" i="33"/>
  <c r="BQ63" i="33"/>
  <c r="BQ70" i="33"/>
  <c r="AU70" i="33"/>
  <c r="AU18" i="33"/>
  <c r="BQ18" i="33"/>
  <c r="AU20" i="33"/>
  <c r="BQ20" i="33"/>
  <c r="BQ25" i="33"/>
  <c r="AU25" i="33"/>
  <c r="BQ28" i="33"/>
  <c r="AU28" i="33"/>
  <c r="BQ33" i="33"/>
  <c r="AU33" i="33"/>
  <c r="AU48" i="33"/>
  <c r="BQ48" i="33"/>
  <c r="M64" i="33"/>
  <c r="AU64" i="33" s="1"/>
  <c r="BQ59" i="33"/>
  <c r="AU59" i="33"/>
  <c r="BQ62" i="33"/>
  <c r="AU62" i="33"/>
  <c r="L80" i="33"/>
  <c r="BP94" i="33"/>
  <c r="AT94" i="33"/>
  <c r="L116" i="33"/>
  <c r="BP95" i="33"/>
  <c r="AT95" i="33"/>
  <c r="L82" i="33"/>
  <c r="BP96" i="33"/>
  <c r="AT96" i="33"/>
  <c r="L83" i="33"/>
  <c r="BP97" i="33"/>
  <c r="AT97" i="33"/>
  <c r="L84" i="33"/>
  <c r="BP98" i="33"/>
  <c r="AT98" i="33"/>
  <c r="L106" i="33"/>
  <c r="AT106" i="33" s="1"/>
  <c r="BP101" i="33"/>
  <c r="AT101" i="33"/>
  <c r="AT102" i="33"/>
  <c r="BP102" i="33"/>
  <c r="AT103" i="33"/>
  <c r="BP103" i="33"/>
  <c r="BP104" i="33"/>
  <c r="AT104" i="33"/>
  <c r="AT105" i="33"/>
  <c r="BP105" i="33"/>
  <c r="L113" i="33"/>
  <c r="AT113" i="33" s="1"/>
  <c r="AT108" i="33"/>
  <c r="BP108" i="33"/>
  <c r="BP109" i="33"/>
  <c r="AT109" i="33"/>
  <c r="BP110" i="33"/>
  <c r="AT110" i="33"/>
  <c r="BP111" i="33"/>
  <c r="AT111" i="33"/>
  <c r="AT112" i="33"/>
  <c r="BP112" i="33"/>
  <c r="L127" i="33"/>
  <c r="AT127" i="33" s="1"/>
  <c r="BP122" i="33"/>
  <c r="AT122" i="33"/>
  <c r="BP123" i="33"/>
  <c r="AT123" i="33"/>
  <c r="BP124" i="33"/>
  <c r="AT124" i="33"/>
  <c r="AT125" i="33"/>
  <c r="BP125" i="33"/>
  <c r="AT126" i="33"/>
  <c r="BP126" i="33"/>
  <c r="L134" i="33"/>
  <c r="AT134" i="33" s="1"/>
  <c r="BP129" i="33"/>
  <c r="AT129" i="33"/>
  <c r="AT130" i="33"/>
  <c r="BP130" i="33"/>
  <c r="AT131" i="33"/>
  <c r="BP131" i="33"/>
  <c r="BP132" i="33"/>
  <c r="AT132" i="33"/>
  <c r="AT133" i="33"/>
  <c r="BP133" i="33"/>
  <c r="L141" i="33"/>
  <c r="AT141" i="33" s="1"/>
  <c r="BP136" i="33"/>
  <c r="AT136" i="33"/>
  <c r="BP137" i="33"/>
  <c r="AT137" i="33"/>
  <c r="BP138" i="33"/>
  <c r="AT138" i="33"/>
  <c r="BP139" i="33"/>
  <c r="AT139" i="33"/>
  <c r="AT140" i="33"/>
  <c r="BP140" i="33"/>
  <c r="L148" i="33"/>
  <c r="AT148" i="33" s="1"/>
  <c r="AT143" i="33"/>
  <c r="BP143" i="33"/>
  <c r="BP144" i="33"/>
  <c r="AT144" i="33"/>
  <c r="BP145" i="33"/>
  <c r="AT145" i="33"/>
  <c r="BP146" i="33"/>
  <c r="AT146" i="33"/>
  <c r="AT147" i="33"/>
  <c r="BP147" i="33"/>
  <c r="BQ83" i="33"/>
  <c r="AU83" i="33"/>
  <c r="BQ13" i="33"/>
  <c r="AU13" i="33"/>
  <c r="AU17" i="33"/>
  <c r="BQ17" i="33"/>
  <c r="AU19" i="33"/>
  <c r="BQ19" i="33"/>
  <c r="BQ27" i="33"/>
  <c r="AU27" i="33"/>
  <c r="AU41" i="33"/>
  <c r="BQ41" i="33"/>
  <c r="BQ46" i="33"/>
  <c r="AU46" i="33"/>
  <c r="AU53" i="33"/>
  <c r="BQ53" i="33"/>
  <c r="BQ55" i="33"/>
  <c r="AU55" i="33"/>
  <c r="BQ66" i="33"/>
  <c r="AU66" i="33"/>
  <c r="BQ69" i="33"/>
  <c r="AU69" i="33"/>
  <c r="AT77" i="33"/>
  <c r="BP77" i="33"/>
  <c r="M115" i="33"/>
  <c r="AU94" i="33"/>
  <c r="BQ94" i="33"/>
  <c r="AU95" i="33"/>
  <c r="BQ95" i="33"/>
  <c r="M82" i="33"/>
  <c r="BQ96" i="33"/>
  <c r="AU96" i="33"/>
  <c r="M118" i="33"/>
  <c r="BQ97" i="33"/>
  <c r="AU97" i="33"/>
  <c r="M84" i="33"/>
  <c r="BQ98" i="33"/>
  <c r="AU98" i="33"/>
  <c r="BQ101" i="33"/>
  <c r="AU101" i="33"/>
  <c r="BQ102" i="33"/>
  <c r="AU102" i="33"/>
  <c r="AU103" i="33"/>
  <c r="BQ103" i="33"/>
  <c r="BQ104" i="33"/>
  <c r="AU104" i="33"/>
  <c r="BQ105" i="33"/>
  <c r="AU105" i="33"/>
  <c r="AU108" i="33"/>
  <c r="BQ108" i="33"/>
  <c r="AU109" i="33"/>
  <c r="BQ109" i="33"/>
  <c r="BQ110" i="33"/>
  <c r="AU110" i="33"/>
  <c r="AU111" i="33"/>
  <c r="BQ111" i="33"/>
  <c r="BQ112" i="33"/>
  <c r="AU112" i="33"/>
  <c r="M127" i="33"/>
  <c r="AU127" i="33" s="1"/>
  <c r="BQ122" i="33"/>
  <c r="AU122" i="33"/>
  <c r="AU123" i="33"/>
  <c r="BQ123" i="33"/>
  <c r="AU124" i="33"/>
  <c r="BQ124" i="33"/>
  <c r="BQ125" i="33"/>
  <c r="AU125" i="33"/>
  <c r="AU126" i="33"/>
  <c r="BQ126" i="33"/>
  <c r="AU129" i="33"/>
  <c r="BQ129" i="33"/>
  <c r="BQ130" i="33"/>
  <c r="AU130" i="33"/>
  <c r="BQ131" i="33"/>
  <c r="AU131" i="33"/>
  <c r="BQ132" i="33"/>
  <c r="AU132" i="33"/>
  <c r="BQ133" i="33"/>
  <c r="AU133" i="33"/>
  <c r="AU136" i="33"/>
  <c r="BQ136" i="33"/>
  <c r="AU137" i="33"/>
  <c r="BQ137" i="33"/>
  <c r="AU138" i="33"/>
  <c r="BQ138" i="33"/>
  <c r="AU139" i="33"/>
  <c r="BQ139" i="33"/>
  <c r="AU140" i="33"/>
  <c r="BQ140" i="33"/>
  <c r="AU143" i="33"/>
  <c r="BQ143" i="33"/>
  <c r="BQ144" i="33"/>
  <c r="AU144" i="33"/>
  <c r="BQ145" i="33"/>
  <c r="AU145" i="33"/>
  <c r="AU146" i="33"/>
  <c r="BQ146" i="33"/>
  <c r="AU147" i="33"/>
  <c r="BQ147" i="33"/>
  <c r="BP75" i="33"/>
  <c r="AT75" i="33"/>
  <c r="AU81" i="33"/>
  <c r="BQ81" i="33"/>
  <c r="AT74" i="33"/>
  <c r="BP74" i="33"/>
  <c r="M15" i="33"/>
  <c r="AU15" i="33" s="1"/>
  <c r="BQ10" i="33"/>
  <c r="AU10" i="33"/>
  <c r="M29" i="33"/>
  <c r="AU29" i="33" s="1"/>
  <c r="BQ24" i="33"/>
  <c r="AU24" i="33"/>
  <c r="BQ35" i="33"/>
  <c r="AU35" i="33"/>
  <c r="BQ40" i="33"/>
  <c r="AU40" i="33"/>
  <c r="AU49" i="33"/>
  <c r="BQ49" i="33"/>
  <c r="BQ60" i="33"/>
  <c r="AU60" i="33"/>
  <c r="AU67" i="33"/>
  <c r="BQ67" i="33"/>
  <c r="AU73" i="33"/>
  <c r="BQ73" i="33"/>
  <c r="BQ116" i="33"/>
  <c r="AU119" i="33"/>
  <c r="BQ119" i="33"/>
  <c r="BP76" i="33"/>
  <c r="AT76" i="33"/>
  <c r="AU77" i="33"/>
  <c r="BQ77" i="33"/>
  <c r="L29" i="33"/>
  <c r="AT29" i="33" s="1"/>
  <c r="AL25" i="33"/>
  <c r="BH27" i="33"/>
  <c r="BH28" i="33"/>
  <c r="AL33" i="33"/>
  <c r="AL35" i="33"/>
  <c r="AL39" i="33"/>
  <c r="AL40" i="33"/>
  <c r="AL41" i="33"/>
  <c r="BH42" i="33"/>
  <c r="BH45" i="33"/>
  <c r="AL46" i="33"/>
  <c r="BH47" i="33"/>
  <c r="AL48" i="33"/>
  <c r="AL49" i="33"/>
  <c r="BH52" i="33"/>
  <c r="AL53" i="33"/>
  <c r="BH59" i="33"/>
  <c r="BH60" i="33"/>
  <c r="BH61" i="33"/>
  <c r="BH62" i="33"/>
  <c r="BH63" i="33"/>
  <c r="BH67" i="33"/>
  <c r="AL68" i="33"/>
  <c r="BG76" i="33"/>
  <c r="AM105" i="33"/>
  <c r="BI110" i="33"/>
  <c r="AM111" i="33"/>
  <c r="BI130" i="33"/>
  <c r="R64" i="33"/>
  <c r="P50" i="33"/>
  <c r="AX50" i="33" s="1"/>
  <c r="BG40" i="33"/>
  <c r="F71" i="33"/>
  <c r="I118" i="33"/>
  <c r="BM118" i="33" s="1"/>
  <c r="I134" i="33"/>
  <c r="AQ134" i="33" s="1"/>
  <c r="P141" i="33"/>
  <c r="BH13" i="33"/>
  <c r="BH14" i="33"/>
  <c r="AL18" i="33"/>
  <c r="BH20" i="33"/>
  <c r="BH54" i="33"/>
  <c r="AM131" i="33"/>
  <c r="BH55" i="33"/>
  <c r="AL26" i="33"/>
  <c r="BH56" i="33"/>
  <c r="M80" i="33"/>
  <c r="E117" i="33"/>
  <c r="BI145" i="33"/>
  <c r="BI94" i="33"/>
  <c r="E36" i="33"/>
  <c r="I115" i="33"/>
  <c r="AQ115" i="33" s="1"/>
  <c r="M99" i="33"/>
  <c r="AU99" i="33" s="1"/>
  <c r="C64" i="33"/>
  <c r="BI98" i="33"/>
  <c r="BI122" i="33"/>
  <c r="BI123" i="33"/>
  <c r="BI124" i="33"/>
  <c r="BI146" i="33"/>
  <c r="O106" i="33"/>
  <c r="AW106" i="33" s="1"/>
  <c r="E29" i="33"/>
  <c r="AM29" i="33" s="1"/>
  <c r="BH38" i="33"/>
  <c r="AL55" i="33"/>
  <c r="AL67" i="33"/>
  <c r="I81" i="33"/>
  <c r="BM81" i="33" s="1"/>
  <c r="I117" i="33"/>
  <c r="AK143" i="33"/>
  <c r="AK76" i="33"/>
  <c r="AM95" i="33"/>
  <c r="BH49" i="33"/>
  <c r="AL62" i="33"/>
  <c r="AM98" i="33"/>
  <c r="AM110" i="33"/>
  <c r="AM146" i="33"/>
  <c r="H106" i="33"/>
  <c r="AP106" i="33" s="1"/>
  <c r="D22" i="33"/>
  <c r="AL27" i="33"/>
  <c r="BH35" i="33"/>
  <c r="D50" i="33"/>
  <c r="C22" i="33"/>
  <c r="C29" i="33"/>
  <c r="P106" i="33"/>
  <c r="Q119" i="33"/>
  <c r="AL38" i="33"/>
  <c r="N119" i="33"/>
  <c r="BH69" i="33"/>
  <c r="BH70" i="33"/>
  <c r="AL77" i="33"/>
  <c r="AM101" i="33"/>
  <c r="BI102" i="33"/>
  <c r="BI104" i="33"/>
  <c r="BI109" i="33"/>
  <c r="BI111" i="33"/>
  <c r="BI112" i="33"/>
  <c r="BI125" i="33"/>
  <c r="BI126" i="33"/>
  <c r="BI129" i="33"/>
  <c r="BI131" i="33"/>
  <c r="BI132" i="33"/>
  <c r="BI133" i="33"/>
  <c r="AM136" i="33"/>
  <c r="AM137" i="33"/>
  <c r="AM138" i="33"/>
  <c r="AM139" i="33"/>
  <c r="AM140" i="33"/>
  <c r="BI143" i="33"/>
  <c r="BI144" i="33"/>
  <c r="AM145" i="33"/>
  <c r="H99" i="33"/>
  <c r="AP99" i="33" s="1"/>
  <c r="AR12" i="33"/>
  <c r="BN12" i="33"/>
  <c r="J22" i="33"/>
  <c r="AR22" i="33" s="1"/>
  <c r="AR17" i="33"/>
  <c r="BN17" i="33"/>
  <c r="BN21" i="33"/>
  <c r="AR21" i="33"/>
  <c r="BN26" i="33"/>
  <c r="AR26" i="33"/>
  <c r="AR38" i="33"/>
  <c r="BN38" i="33"/>
  <c r="AR41" i="33"/>
  <c r="BN41" i="33"/>
  <c r="J50" i="33"/>
  <c r="AR50" i="33" s="1"/>
  <c r="AR45" i="33"/>
  <c r="BN45" i="33"/>
  <c r="AR52" i="33"/>
  <c r="BN52" i="33"/>
  <c r="AR55" i="33"/>
  <c r="BN55" i="33"/>
  <c r="BN56" i="33"/>
  <c r="AR56" i="33"/>
  <c r="AR61" i="33"/>
  <c r="BN61" i="33"/>
  <c r="BN67" i="33"/>
  <c r="AR67" i="33"/>
  <c r="BN68" i="33"/>
  <c r="AR68" i="33"/>
  <c r="AR69" i="33"/>
  <c r="BN69" i="33"/>
  <c r="AR70" i="33"/>
  <c r="BN70" i="33"/>
  <c r="AR73" i="33"/>
  <c r="BN73" i="33"/>
  <c r="K15" i="33"/>
  <c r="AS15" i="33" s="1"/>
  <c r="AS10" i="33"/>
  <c r="BO10" i="33"/>
  <c r="AS11" i="33"/>
  <c r="BO11" i="33"/>
  <c r="AS12" i="33"/>
  <c r="BO12" i="33"/>
  <c r="BO13" i="33"/>
  <c r="AS13" i="33"/>
  <c r="BO14" i="33"/>
  <c r="AS14" i="33"/>
  <c r="K22" i="33"/>
  <c r="AS22" i="33" s="1"/>
  <c r="AS17" i="33"/>
  <c r="BO17" i="33"/>
  <c r="AS18" i="33"/>
  <c r="BO18" i="33"/>
  <c r="AS19" i="33"/>
  <c r="BO19" i="33"/>
  <c r="BO20" i="33"/>
  <c r="AS20" i="33"/>
  <c r="AS21" i="33"/>
  <c r="BO21" i="33"/>
  <c r="K29" i="33"/>
  <c r="AS29" i="33" s="1"/>
  <c r="AS24" i="33"/>
  <c r="BO24" i="33"/>
  <c r="AS25" i="33"/>
  <c r="BO25" i="33"/>
  <c r="BO26" i="33"/>
  <c r="AS26" i="33"/>
  <c r="AS27" i="33"/>
  <c r="BO27" i="33"/>
  <c r="BO28" i="33"/>
  <c r="AS28" i="33"/>
  <c r="K36" i="33"/>
  <c r="AS36" i="33" s="1"/>
  <c r="BO31" i="33"/>
  <c r="AS31" i="33"/>
  <c r="AS32" i="33"/>
  <c r="BO32" i="33"/>
  <c r="AS33" i="33"/>
  <c r="BO33" i="33"/>
  <c r="AS34" i="33"/>
  <c r="BO34" i="33"/>
  <c r="BO35" i="33"/>
  <c r="AS35" i="33"/>
  <c r="K43" i="33"/>
  <c r="AS43" i="33" s="1"/>
  <c r="BO38" i="33"/>
  <c r="AS38" i="33"/>
  <c r="BO39" i="33"/>
  <c r="AS39" i="33"/>
  <c r="AS40" i="33"/>
  <c r="BO40" i="33"/>
  <c r="BO41" i="33"/>
  <c r="AS41" i="33"/>
  <c r="AS42" i="33"/>
  <c r="BO42" i="33"/>
  <c r="K50" i="33"/>
  <c r="AS50" i="33" s="1"/>
  <c r="BO45" i="33"/>
  <c r="AS45" i="33"/>
  <c r="AS46" i="33"/>
  <c r="BO46" i="33"/>
  <c r="BO47" i="33"/>
  <c r="AS47" i="33"/>
  <c r="BO48" i="33"/>
  <c r="AS48" i="33"/>
  <c r="BO49" i="33"/>
  <c r="AS49" i="33"/>
  <c r="K57" i="33"/>
  <c r="AS57" i="33" s="1"/>
  <c r="BO52" i="33"/>
  <c r="AS52" i="33"/>
  <c r="AS53" i="33"/>
  <c r="BO53" i="33"/>
  <c r="AS54" i="33"/>
  <c r="BO54" i="33"/>
  <c r="BO55" i="33"/>
  <c r="AS55" i="33"/>
  <c r="AS56" i="33"/>
  <c r="BO56" i="33"/>
  <c r="BO59" i="33"/>
  <c r="AS59" i="33"/>
  <c r="BO60" i="33"/>
  <c r="AS60" i="33"/>
  <c r="BO61" i="33"/>
  <c r="AS61" i="33"/>
  <c r="BO62" i="33"/>
  <c r="AS62" i="33"/>
  <c r="AS63" i="33"/>
  <c r="BO63" i="33"/>
  <c r="AS66" i="33"/>
  <c r="BO66" i="33"/>
  <c r="BO67" i="33"/>
  <c r="AS67" i="33"/>
  <c r="BO68" i="33"/>
  <c r="AS68" i="33"/>
  <c r="AS69" i="33"/>
  <c r="BO69" i="33"/>
  <c r="AS70" i="33"/>
  <c r="BO70" i="33"/>
  <c r="BO73" i="33"/>
  <c r="AS73" i="33"/>
  <c r="AR13" i="33"/>
  <c r="BN13" i="33"/>
  <c r="AR19" i="33"/>
  <c r="BN19" i="33"/>
  <c r="BN46" i="33"/>
  <c r="AR46" i="33"/>
  <c r="BN48" i="33"/>
  <c r="AR48" i="33"/>
  <c r="J64" i="33"/>
  <c r="AR64" i="33" s="1"/>
  <c r="AR59" i="33"/>
  <c r="BN59" i="33"/>
  <c r="AR60" i="33"/>
  <c r="BN60" i="33"/>
  <c r="AS74" i="33"/>
  <c r="BO74" i="33"/>
  <c r="BN18" i="33"/>
  <c r="AR18" i="33"/>
  <c r="AR27" i="33"/>
  <c r="BN27" i="33"/>
  <c r="AR32" i="33"/>
  <c r="BN32" i="33"/>
  <c r="AR35" i="33"/>
  <c r="BN35" i="33"/>
  <c r="BN40" i="33"/>
  <c r="AR40" i="33"/>
  <c r="J71" i="33"/>
  <c r="AR71" i="33" s="1"/>
  <c r="AR66" i="33"/>
  <c r="BN66" i="33"/>
  <c r="J115" i="33"/>
  <c r="BN94" i="33"/>
  <c r="AR94" i="33"/>
  <c r="J117" i="33"/>
  <c r="BN96" i="33"/>
  <c r="AR96" i="33"/>
  <c r="J119" i="33"/>
  <c r="AR98" i="33"/>
  <c r="BN98" i="33"/>
  <c r="BN102" i="33"/>
  <c r="AR102" i="33"/>
  <c r="BN104" i="33"/>
  <c r="AR104" i="33"/>
  <c r="AR109" i="33"/>
  <c r="BN109" i="33"/>
  <c r="AR111" i="33"/>
  <c r="BN111" i="33"/>
  <c r="J127" i="33"/>
  <c r="AR127" i="33" s="1"/>
  <c r="BN122" i="33"/>
  <c r="AR122" i="33"/>
  <c r="J141" i="33"/>
  <c r="AR141" i="33" s="1"/>
  <c r="AR136" i="33"/>
  <c r="BN136" i="33"/>
  <c r="AR140" i="33"/>
  <c r="BN140" i="33"/>
  <c r="AR145" i="33"/>
  <c r="BN145" i="33"/>
  <c r="BN77" i="33"/>
  <c r="AR77" i="33"/>
  <c r="K80" i="33"/>
  <c r="AS94" i="33"/>
  <c r="BO94" i="33"/>
  <c r="K81" i="33"/>
  <c r="AS95" i="33"/>
  <c r="BO95" i="33"/>
  <c r="K117" i="33"/>
  <c r="AS96" i="33"/>
  <c r="BO96" i="33"/>
  <c r="K118" i="33"/>
  <c r="AS97" i="33"/>
  <c r="BO97" i="33"/>
  <c r="K84" i="33"/>
  <c r="BO98" i="33"/>
  <c r="AS98" i="33"/>
  <c r="K106" i="33"/>
  <c r="AS106" i="33" s="1"/>
  <c r="BO101" i="33"/>
  <c r="AS101" i="33"/>
  <c r="AS102" i="33"/>
  <c r="BO102" i="33"/>
  <c r="BO103" i="33"/>
  <c r="AS103" i="33"/>
  <c r="AS104" i="33"/>
  <c r="BO104" i="33"/>
  <c r="AS105" i="33"/>
  <c r="BO105" i="33"/>
  <c r="K113" i="33"/>
  <c r="AS113" i="33" s="1"/>
  <c r="AS108" i="33"/>
  <c r="BO108" i="33"/>
  <c r="BO109" i="33"/>
  <c r="AS109" i="33"/>
  <c r="AS110" i="33"/>
  <c r="BO110" i="33"/>
  <c r="AS111" i="33"/>
  <c r="BO111" i="33"/>
  <c r="BO112" i="33"/>
  <c r="AS112" i="33"/>
  <c r="K127" i="33"/>
  <c r="AS127" i="33" s="1"/>
  <c r="BO122" i="33"/>
  <c r="AS122" i="33"/>
  <c r="AS123" i="33"/>
  <c r="BO123" i="33"/>
  <c r="AS124" i="33"/>
  <c r="BO124" i="33"/>
  <c r="BO125" i="33"/>
  <c r="AS125" i="33"/>
  <c r="BO126" i="33"/>
  <c r="AS126" i="33"/>
  <c r="K134" i="33"/>
  <c r="AS134" i="33" s="1"/>
  <c r="AS129" i="33"/>
  <c r="BO129" i="33"/>
  <c r="BO130" i="33"/>
  <c r="AS130" i="33"/>
  <c r="BO131" i="33"/>
  <c r="AS131" i="33"/>
  <c r="BO132" i="33"/>
  <c r="AS132" i="33"/>
  <c r="BO133" i="33"/>
  <c r="AS133" i="33"/>
  <c r="AS136" i="33"/>
  <c r="BO136" i="33"/>
  <c r="BO137" i="33"/>
  <c r="AS137" i="33"/>
  <c r="AS138" i="33"/>
  <c r="BO138" i="33"/>
  <c r="BO139" i="33"/>
  <c r="AS139" i="33"/>
  <c r="AS140" i="33"/>
  <c r="BO140" i="33"/>
  <c r="AS143" i="33"/>
  <c r="BO143" i="33"/>
  <c r="BO144" i="33"/>
  <c r="AS144" i="33"/>
  <c r="BO145" i="33"/>
  <c r="AS145" i="33"/>
  <c r="AS146" i="33"/>
  <c r="BO146" i="33"/>
  <c r="AS147" i="33"/>
  <c r="BO147" i="33"/>
  <c r="J15" i="33"/>
  <c r="AR15" i="33" s="1"/>
  <c r="AR10" i="33"/>
  <c r="BN10" i="33"/>
  <c r="AR25" i="33"/>
  <c r="BN25" i="33"/>
  <c r="AR28" i="33"/>
  <c r="BN28" i="33"/>
  <c r="AR63" i="33"/>
  <c r="BN63" i="33"/>
  <c r="AR103" i="33"/>
  <c r="BN103" i="33"/>
  <c r="BN105" i="33"/>
  <c r="AR105" i="33"/>
  <c r="AR112" i="33"/>
  <c r="BN112" i="33"/>
  <c r="AR123" i="33"/>
  <c r="BN123" i="33"/>
  <c r="AR138" i="33"/>
  <c r="BN138" i="33"/>
  <c r="AR144" i="33"/>
  <c r="BN144" i="33"/>
  <c r="BN146" i="33"/>
  <c r="AR146" i="33"/>
  <c r="BN76" i="33"/>
  <c r="AR76" i="33"/>
  <c r="BO77" i="33"/>
  <c r="AS77" i="33"/>
  <c r="AR11" i="33"/>
  <c r="BN11" i="33"/>
  <c r="BN20" i="33"/>
  <c r="AR20" i="33"/>
  <c r="AR31" i="33"/>
  <c r="BN31" i="33"/>
  <c r="AR33" i="33"/>
  <c r="BN33" i="33"/>
  <c r="AR42" i="33"/>
  <c r="BN42" i="33"/>
  <c r="BN47" i="33"/>
  <c r="AR47" i="33"/>
  <c r="AR53" i="33"/>
  <c r="BN53" i="33"/>
  <c r="J81" i="33"/>
  <c r="AR95" i="33"/>
  <c r="BN95" i="33"/>
  <c r="J83" i="33"/>
  <c r="AR97" i="33"/>
  <c r="BN97" i="33"/>
  <c r="AR101" i="33"/>
  <c r="BN101" i="33"/>
  <c r="J113" i="33"/>
  <c r="AR113" i="33" s="1"/>
  <c r="AR108" i="33"/>
  <c r="BN108" i="33"/>
  <c r="BN124" i="33"/>
  <c r="AR124" i="33"/>
  <c r="BN126" i="33"/>
  <c r="AR126" i="33"/>
  <c r="BN130" i="33"/>
  <c r="AR130" i="33"/>
  <c r="BN132" i="33"/>
  <c r="AR132" i="33"/>
  <c r="BN147" i="33"/>
  <c r="AR147" i="33"/>
  <c r="AR75" i="33"/>
  <c r="BN75" i="33"/>
  <c r="BO76" i="33"/>
  <c r="AS76" i="33"/>
  <c r="AR14" i="33"/>
  <c r="BN14" i="33"/>
  <c r="AR24" i="33"/>
  <c r="BN24" i="33"/>
  <c r="AR34" i="33"/>
  <c r="BN34" i="33"/>
  <c r="BN39" i="33"/>
  <c r="AR39" i="33"/>
  <c r="BN49" i="33"/>
  <c r="AR49" i="33"/>
  <c r="AR54" i="33"/>
  <c r="BN54" i="33"/>
  <c r="AR62" i="33"/>
  <c r="BN62" i="33"/>
  <c r="BN110" i="33"/>
  <c r="AR110" i="33"/>
  <c r="AR125" i="33"/>
  <c r="BN125" i="33"/>
  <c r="BN129" i="33"/>
  <c r="AR129" i="33"/>
  <c r="AR131" i="33"/>
  <c r="BN131" i="33"/>
  <c r="AR133" i="33"/>
  <c r="BN133" i="33"/>
  <c r="AR137" i="33"/>
  <c r="BN137" i="33"/>
  <c r="BN139" i="33"/>
  <c r="AR139" i="33"/>
  <c r="BN143" i="33"/>
  <c r="AR143" i="33"/>
  <c r="AR74" i="33"/>
  <c r="BN74" i="33"/>
  <c r="BO75" i="33"/>
  <c r="AS75" i="33"/>
  <c r="BI147" i="33"/>
  <c r="N57" i="33"/>
  <c r="AV57" i="33" s="1"/>
  <c r="BH40" i="33"/>
  <c r="AL45" i="33"/>
  <c r="D57" i="33"/>
  <c r="D64" i="33"/>
  <c r="AL69" i="33"/>
  <c r="Q81" i="33"/>
  <c r="Q83" i="33"/>
  <c r="BI95" i="33"/>
  <c r="AM143" i="33"/>
  <c r="AM147" i="33"/>
  <c r="K64" i="33"/>
  <c r="AS64" i="33" s="1"/>
  <c r="AM96" i="33"/>
  <c r="AM108" i="33"/>
  <c r="AM112" i="33"/>
  <c r="AM132" i="33"/>
  <c r="AL42" i="33"/>
  <c r="AL70" i="33"/>
  <c r="I80" i="33"/>
  <c r="AQ80" i="33" s="1"/>
  <c r="I84" i="33"/>
  <c r="BM84" i="33" s="1"/>
  <c r="BI96" i="33"/>
  <c r="BI108" i="33"/>
  <c r="AM144" i="33"/>
  <c r="BH33" i="33"/>
  <c r="AL47" i="33"/>
  <c r="BH53" i="33"/>
  <c r="AL60" i="33"/>
  <c r="AL66" i="33"/>
  <c r="AM97" i="33"/>
  <c r="AM104" i="33"/>
  <c r="AM109" i="33"/>
  <c r="AM129" i="33"/>
  <c r="AM133" i="33"/>
  <c r="BH66" i="33"/>
  <c r="Q82" i="33"/>
  <c r="Q84" i="33"/>
  <c r="BI97" i="33"/>
  <c r="P81" i="33"/>
  <c r="E22" i="33"/>
  <c r="E57" i="33"/>
  <c r="J134" i="33"/>
  <c r="AR134" i="33" s="1"/>
  <c r="AK49" i="33"/>
  <c r="M22" i="33"/>
  <c r="AU22" i="33" s="1"/>
  <c r="BH138" i="33"/>
  <c r="J148" i="33"/>
  <c r="AR148" i="33" s="1"/>
  <c r="AK53" i="33"/>
  <c r="AL102" i="33"/>
  <c r="AL104" i="33"/>
  <c r="AL124" i="33"/>
  <c r="AL125" i="33"/>
  <c r="BH139" i="33"/>
  <c r="G99" i="33"/>
  <c r="AO99" i="33" s="1"/>
  <c r="AM21" i="33"/>
  <c r="F43" i="33"/>
  <c r="P127" i="33"/>
  <c r="F29" i="33"/>
  <c r="H141" i="33"/>
  <c r="AP141" i="33" s="1"/>
  <c r="H127" i="33"/>
  <c r="AP127" i="33" s="1"/>
  <c r="J36" i="33"/>
  <c r="AR36" i="33" s="1"/>
  <c r="O43" i="33"/>
  <c r="AW43" i="33" s="1"/>
  <c r="J29" i="33"/>
  <c r="AR29" i="33" s="1"/>
  <c r="C43" i="33"/>
  <c r="M36" i="33"/>
  <c r="AU36" i="33" s="1"/>
  <c r="E43" i="33"/>
  <c r="G57" i="33"/>
  <c r="AO57" i="33" s="1"/>
  <c r="J118" i="33"/>
  <c r="AL95" i="33"/>
  <c r="J106" i="33"/>
  <c r="AR106" i="33" s="1"/>
  <c r="R141" i="33"/>
  <c r="AL24" i="33"/>
  <c r="J82" i="33"/>
  <c r="AL31" i="33"/>
  <c r="J84" i="33"/>
  <c r="J99" i="33"/>
  <c r="AR99" i="33" s="1"/>
  <c r="J116" i="33"/>
  <c r="AM17" i="33"/>
  <c r="AM35" i="33"/>
  <c r="BI39" i="33"/>
  <c r="BI42" i="33"/>
  <c r="AM54" i="33"/>
  <c r="AM55" i="33"/>
  <c r="AM61" i="33"/>
  <c r="AM62" i="33"/>
  <c r="BI67" i="33"/>
  <c r="I15" i="33"/>
  <c r="AQ15" i="33" s="1"/>
  <c r="AQ10" i="33"/>
  <c r="BM10" i="33"/>
  <c r="AQ14" i="33"/>
  <c r="BM14" i="33"/>
  <c r="BM19" i="33"/>
  <c r="AQ19" i="33"/>
  <c r="BM27" i="33"/>
  <c r="AQ27" i="33"/>
  <c r="I36" i="33"/>
  <c r="AQ36" i="33" s="1"/>
  <c r="BM31" i="33"/>
  <c r="AQ31" i="33"/>
  <c r="BM33" i="33"/>
  <c r="AQ33" i="33"/>
  <c r="AQ39" i="33"/>
  <c r="BM39" i="33"/>
  <c r="BM41" i="33"/>
  <c r="AQ41" i="33"/>
  <c r="I50" i="33"/>
  <c r="AQ50" i="33" s="1"/>
  <c r="AQ45" i="33"/>
  <c r="BM45" i="33"/>
  <c r="I57" i="33"/>
  <c r="AQ57" i="33" s="1"/>
  <c r="AQ52" i="33"/>
  <c r="BM52" i="33"/>
  <c r="AQ55" i="33"/>
  <c r="BM55" i="33"/>
  <c r="I64" i="33"/>
  <c r="AQ64" i="33" s="1"/>
  <c r="BM59" i="33"/>
  <c r="AQ59" i="33"/>
  <c r="AQ62" i="33"/>
  <c r="BM62" i="33"/>
  <c r="AQ67" i="33"/>
  <c r="BM67" i="33"/>
  <c r="AQ116" i="33"/>
  <c r="BM116" i="33"/>
  <c r="P99" i="33"/>
  <c r="AX99" i="33" s="1"/>
  <c r="P115" i="33"/>
  <c r="P84" i="33"/>
  <c r="P119" i="33"/>
  <c r="AQ94" i="33"/>
  <c r="BM94" i="33"/>
  <c r="Q99" i="33"/>
  <c r="AY99" i="33" s="1"/>
  <c r="Q115" i="33"/>
  <c r="BM95" i="33"/>
  <c r="AQ95" i="33"/>
  <c r="AQ96" i="33"/>
  <c r="BM96" i="33"/>
  <c r="BM97" i="33"/>
  <c r="AQ97" i="33"/>
  <c r="BM98" i="33"/>
  <c r="AQ98" i="33"/>
  <c r="BM101" i="33"/>
  <c r="AQ101" i="33"/>
  <c r="AQ102" i="33"/>
  <c r="BM102" i="33"/>
  <c r="AQ103" i="33"/>
  <c r="BM103" i="33"/>
  <c r="AQ104" i="33"/>
  <c r="BM104" i="33"/>
  <c r="BM105" i="33"/>
  <c r="AQ105" i="33"/>
  <c r="AQ108" i="33"/>
  <c r="BM108" i="33"/>
  <c r="AQ109" i="33"/>
  <c r="BM109" i="33"/>
  <c r="BM110" i="33"/>
  <c r="AQ110" i="33"/>
  <c r="BM111" i="33"/>
  <c r="AQ111" i="33"/>
  <c r="AQ112" i="33"/>
  <c r="BM112" i="33"/>
  <c r="I127" i="33"/>
  <c r="AQ127" i="33" s="1"/>
  <c r="AQ122" i="33"/>
  <c r="BM122" i="33"/>
  <c r="BM123" i="33"/>
  <c r="AQ123" i="33"/>
  <c r="BM124" i="33"/>
  <c r="AQ124" i="33"/>
  <c r="AQ125" i="33"/>
  <c r="BM125" i="33"/>
  <c r="AQ126" i="33"/>
  <c r="BM126" i="33"/>
  <c r="BM129" i="33"/>
  <c r="AQ129" i="33"/>
  <c r="AQ130" i="33"/>
  <c r="BM130" i="33"/>
  <c r="AQ131" i="33"/>
  <c r="BM131" i="33"/>
  <c r="AQ132" i="33"/>
  <c r="BM132" i="33"/>
  <c r="BM133" i="33"/>
  <c r="AQ133" i="33"/>
  <c r="AQ136" i="33"/>
  <c r="BM136" i="33"/>
  <c r="AQ137" i="33"/>
  <c r="BM137" i="33"/>
  <c r="AQ138" i="33"/>
  <c r="BM138" i="33"/>
  <c r="BM139" i="33"/>
  <c r="AQ139" i="33"/>
  <c r="AQ140" i="33"/>
  <c r="BM140" i="33"/>
  <c r="AQ143" i="33"/>
  <c r="BM143" i="33"/>
  <c r="BM144" i="33"/>
  <c r="AQ144" i="33"/>
  <c r="AQ145" i="33"/>
  <c r="BM145" i="33"/>
  <c r="AQ146" i="33"/>
  <c r="BM146" i="33"/>
  <c r="AQ147" i="33"/>
  <c r="BM147" i="33"/>
  <c r="BM12" i="33"/>
  <c r="AQ12" i="33"/>
  <c r="BM25" i="33"/>
  <c r="AQ25" i="33"/>
  <c r="BM53" i="33"/>
  <c r="AQ53" i="33"/>
  <c r="AQ60" i="33"/>
  <c r="BM60" i="33"/>
  <c r="BM69" i="33"/>
  <c r="AQ69" i="33"/>
  <c r="AM45" i="33"/>
  <c r="BM83" i="33"/>
  <c r="AQ83" i="33"/>
  <c r="AM10" i="33"/>
  <c r="BM77" i="33"/>
  <c r="AQ77" i="33"/>
  <c r="R80" i="33"/>
  <c r="R115" i="33"/>
  <c r="R116" i="33"/>
  <c r="R81" i="33"/>
  <c r="R82" i="33"/>
  <c r="R117" i="33"/>
  <c r="R118" i="33"/>
  <c r="R83" i="33"/>
  <c r="R84" i="33"/>
  <c r="R119" i="33"/>
  <c r="AQ11" i="33"/>
  <c r="BM11" i="33"/>
  <c r="BM21" i="33"/>
  <c r="AQ21" i="33"/>
  <c r="AQ40" i="33"/>
  <c r="BM40" i="33"/>
  <c r="BM47" i="33"/>
  <c r="AQ47" i="33"/>
  <c r="AQ49" i="33"/>
  <c r="BM49" i="33"/>
  <c r="BM56" i="33"/>
  <c r="AQ56" i="33"/>
  <c r="AQ63" i="33"/>
  <c r="BM63" i="33"/>
  <c r="BI10" i="33"/>
  <c r="F151" i="33"/>
  <c r="BM76" i="33"/>
  <c r="AQ76" i="33"/>
  <c r="BM13" i="33"/>
  <c r="AQ13" i="33"/>
  <c r="BM18" i="33"/>
  <c r="AQ18" i="33"/>
  <c r="BM20" i="33"/>
  <c r="AQ20" i="33"/>
  <c r="AQ26" i="33"/>
  <c r="BM26" i="33"/>
  <c r="AQ32" i="33"/>
  <c r="BM32" i="33"/>
  <c r="BM34" i="33"/>
  <c r="AQ34" i="33"/>
  <c r="AQ38" i="33"/>
  <c r="BM38" i="33"/>
  <c r="AQ54" i="33"/>
  <c r="BM54" i="33"/>
  <c r="BM66" i="33"/>
  <c r="AQ66" i="33"/>
  <c r="BM73" i="33"/>
  <c r="AQ73" i="33"/>
  <c r="F153" i="33"/>
  <c r="BI31" i="33"/>
  <c r="BM82" i="33"/>
  <c r="AQ82" i="33"/>
  <c r="BM119" i="33"/>
  <c r="AQ119" i="33"/>
  <c r="BM75" i="33"/>
  <c r="AQ75" i="33"/>
  <c r="I22" i="33"/>
  <c r="AQ22" i="33" s="1"/>
  <c r="AQ17" i="33"/>
  <c r="BM17" i="33"/>
  <c r="I29" i="33"/>
  <c r="AQ29" i="33" s="1"/>
  <c r="BM24" i="33"/>
  <c r="AQ24" i="33"/>
  <c r="BM28" i="33"/>
  <c r="AQ28" i="33"/>
  <c r="BM35" i="33"/>
  <c r="AQ35" i="33"/>
  <c r="AQ42" i="33"/>
  <c r="BM42" i="33"/>
  <c r="AQ46" i="33"/>
  <c r="BM46" i="33"/>
  <c r="AQ48" i="33"/>
  <c r="BM48" i="33"/>
  <c r="AQ61" i="33"/>
  <c r="BM61" i="33"/>
  <c r="BM68" i="33"/>
  <c r="AQ68" i="33"/>
  <c r="AQ70" i="33"/>
  <c r="BM70" i="33"/>
  <c r="N83" i="33"/>
  <c r="F115" i="33"/>
  <c r="F119" i="33"/>
  <c r="AM52" i="33"/>
  <c r="N117" i="33"/>
  <c r="BM74" i="33"/>
  <c r="AQ74" i="33"/>
  <c r="K141" i="33"/>
  <c r="AS141" i="33" s="1"/>
  <c r="H78" i="33"/>
  <c r="AP78" i="33" s="1"/>
  <c r="BG130" i="33"/>
  <c r="AK137" i="33"/>
  <c r="J43" i="33"/>
  <c r="AR43" i="33" s="1"/>
  <c r="N64" i="33"/>
  <c r="AV64" i="33" s="1"/>
  <c r="BH10" i="33"/>
  <c r="AM19" i="33"/>
  <c r="AM27" i="33"/>
  <c r="BI41" i="33"/>
  <c r="AM46" i="33"/>
  <c r="BI48" i="33"/>
  <c r="J57" i="33"/>
  <c r="AR57" i="33" s="1"/>
  <c r="C134" i="33"/>
  <c r="E15" i="33"/>
  <c r="BI24" i="33"/>
  <c r="N15" i="33"/>
  <c r="AV15" i="33" s="1"/>
  <c r="BG111" i="33"/>
  <c r="BG126" i="33"/>
  <c r="BG13" i="33"/>
  <c r="AK33" i="33"/>
  <c r="AL74" i="33"/>
  <c r="AL112" i="33"/>
  <c r="AL123" i="33"/>
  <c r="AL126" i="33"/>
  <c r="AL133" i="33"/>
  <c r="BH137" i="33"/>
  <c r="BH140" i="33"/>
  <c r="BH145" i="33"/>
  <c r="BG74" i="33"/>
  <c r="BG122" i="33"/>
  <c r="K83" i="33"/>
  <c r="AK95" i="33"/>
  <c r="AK102" i="33"/>
  <c r="K99" i="33"/>
  <c r="AS99" i="33" s="1"/>
  <c r="C83" i="33"/>
  <c r="AK74" i="33"/>
  <c r="C80" i="33"/>
  <c r="C99" i="33"/>
  <c r="O80" i="33"/>
  <c r="O99" i="33"/>
  <c r="AW99" i="33" s="1"/>
  <c r="O118" i="33"/>
  <c r="O83" i="33"/>
  <c r="AK97" i="33"/>
  <c r="AK104" i="33"/>
  <c r="BG109" i="33"/>
  <c r="BG123" i="33"/>
  <c r="BG124" i="33"/>
  <c r="BG125" i="33"/>
  <c r="BG132" i="33"/>
  <c r="O141" i="33"/>
  <c r="AW141" i="33" s="1"/>
  <c r="AK136" i="33"/>
  <c r="AK138" i="33"/>
  <c r="AK139" i="33"/>
  <c r="AK140" i="33"/>
  <c r="AK145" i="33"/>
  <c r="AK147" i="33"/>
  <c r="D152" i="33"/>
  <c r="P152" i="33"/>
  <c r="L154" i="33"/>
  <c r="D117" i="33"/>
  <c r="BG10" i="33"/>
  <c r="L152" i="33"/>
  <c r="L153" i="33"/>
  <c r="D154" i="33"/>
  <c r="P154" i="33"/>
  <c r="AK38" i="33"/>
  <c r="AL122" i="33"/>
  <c r="BH136" i="33"/>
  <c r="BI11" i="33"/>
  <c r="BI12" i="33"/>
  <c r="BI13" i="33"/>
  <c r="BI14" i="33"/>
  <c r="BI18" i="33"/>
  <c r="BI20" i="33"/>
  <c r="BI25" i="33"/>
  <c r="BI26" i="33"/>
  <c r="BI27" i="33"/>
  <c r="AM28" i="33"/>
  <c r="AM32" i="33"/>
  <c r="AM33" i="33"/>
  <c r="AM34" i="33"/>
  <c r="BI35" i="33"/>
  <c r="AM39" i="33"/>
  <c r="AM40" i="33"/>
  <c r="AM41" i="33"/>
  <c r="AM42" i="33"/>
  <c r="BI46" i="33"/>
  <c r="AM47" i="33"/>
  <c r="AM48" i="33"/>
  <c r="AM49" i="33"/>
  <c r="BI53" i="33"/>
  <c r="BI54" i="33"/>
  <c r="BI55" i="33"/>
  <c r="AM56" i="33"/>
  <c r="BI60" i="33"/>
  <c r="BI61" i="33"/>
  <c r="BI62" i="33"/>
  <c r="AM63" i="33"/>
  <c r="F150" i="33"/>
  <c r="J150" i="33"/>
  <c r="N150" i="33"/>
  <c r="J151" i="33"/>
  <c r="N151" i="33"/>
  <c r="Q152" i="33"/>
  <c r="J153" i="33"/>
  <c r="N153" i="33"/>
  <c r="BI69" i="33"/>
  <c r="BI70" i="33"/>
  <c r="D78" i="33"/>
  <c r="L78" i="33"/>
  <c r="AT78" i="33" s="1"/>
  <c r="AM77" i="33"/>
  <c r="AM20" i="33"/>
  <c r="AM26" i="33"/>
  <c r="BI28" i="33"/>
  <c r="BI33" i="33"/>
  <c r="BI38" i="33"/>
  <c r="BI40" i="33"/>
  <c r="BI47" i="33"/>
  <c r="BI49" i="33"/>
  <c r="AM53" i="33"/>
  <c r="BI56" i="33"/>
  <c r="AM59" i="33"/>
  <c r="AM60" i="33"/>
  <c r="BI63" i="33"/>
  <c r="BI66" i="33"/>
  <c r="J80" i="33"/>
  <c r="F99" i="33"/>
  <c r="F117" i="33"/>
  <c r="AM12" i="33"/>
  <c r="AM18" i="33"/>
  <c r="AM25" i="33"/>
  <c r="BI45" i="33"/>
  <c r="BI52" i="33"/>
  <c r="F81" i="33"/>
  <c r="F83" i="33"/>
  <c r="AM14" i="33"/>
  <c r="K150" i="33"/>
  <c r="O150" i="33"/>
  <c r="K151" i="33"/>
  <c r="C78" i="33"/>
  <c r="G78" i="33"/>
  <c r="AO78" i="33" s="1"/>
  <c r="K78" i="33"/>
  <c r="AS78" i="33" s="1"/>
  <c r="O78" i="33"/>
  <c r="AW78" i="33" s="1"/>
  <c r="E78" i="33"/>
  <c r="I78" i="33"/>
  <c r="AQ78" i="33" s="1"/>
  <c r="M78" i="33"/>
  <c r="AU78" i="33" s="1"/>
  <c r="F78" i="33"/>
  <c r="AN78" i="33" s="1"/>
  <c r="J78" i="33"/>
  <c r="AR78" i="33" s="1"/>
  <c r="N78" i="33"/>
  <c r="AV78" i="33" s="1"/>
  <c r="N81" i="33"/>
  <c r="AM24" i="33"/>
  <c r="AM31" i="33"/>
  <c r="AM38" i="33"/>
  <c r="BI59" i="33"/>
  <c r="BI68" i="33"/>
  <c r="N80" i="33"/>
  <c r="AM11" i="33"/>
  <c r="AM13" i="33"/>
  <c r="BG12" i="33"/>
  <c r="AK18" i="33"/>
  <c r="AK20" i="33"/>
  <c r="BG25" i="33"/>
  <c r="BG27" i="33"/>
  <c r="AK31" i="33"/>
  <c r="AK35" i="33"/>
  <c r="AK40" i="33"/>
  <c r="BG42" i="33"/>
  <c r="AK47" i="33"/>
  <c r="BG49" i="33"/>
  <c r="BG52" i="33"/>
  <c r="BG54" i="33"/>
  <c r="AK55" i="33"/>
  <c r="BG56" i="33"/>
  <c r="BG61" i="33"/>
  <c r="BG63" i="33"/>
  <c r="BG67" i="33"/>
  <c r="BG69" i="33"/>
  <c r="BI75" i="33"/>
  <c r="BH95" i="33"/>
  <c r="BH97" i="33"/>
  <c r="BH102" i="33"/>
  <c r="BH104" i="33"/>
  <c r="AL108" i="33"/>
  <c r="BH109" i="33"/>
  <c r="AL110" i="33"/>
  <c r="BH111" i="33"/>
  <c r="BH123" i="33"/>
  <c r="BH124" i="33"/>
  <c r="BH125" i="33"/>
  <c r="BH126" i="33"/>
  <c r="AL129" i="33"/>
  <c r="BH130" i="33"/>
  <c r="AL131" i="33"/>
  <c r="BH132" i="33"/>
  <c r="AL137" i="33"/>
  <c r="AL138" i="33"/>
  <c r="AL139" i="33"/>
  <c r="AL140" i="33"/>
  <c r="BH143" i="33"/>
  <c r="E152" i="33"/>
  <c r="BI152" i="33" s="1"/>
  <c r="I152" i="33"/>
  <c r="AL145" i="33"/>
  <c r="I154" i="33"/>
  <c r="M154" i="33"/>
  <c r="AL147" i="33"/>
  <c r="AK42" i="33"/>
  <c r="AK45" i="33"/>
  <c r="BG47" i="33"/>
  <c r="BG66" i="33"/>
  <c r="BG68" i="33"/>
  <c r="BG70" i="33"/>
  <c r="H81" i="33"/>
  <c r="AP81" i="33" s="1"/>
  <c r="D83" i="33"/>
  <c r="H83" i="33"/>
  <c r="AP83" i="33" s="1"/>
  <c r="P83" i="33"/>
  <c r="D99" i="33"/>
  <c r="L99" i="33"/>
  <c r="AT99" i="33" s="1"/>
  <c r="BH122" i="33"/>
  <c r="AL136" i="33"/>
  <c r="BG38" i="33"/>
  <c r="O57" i="33"/>
  <c r="AW57" i="33" s="1"/>
  <c r="D81" i="33"/>
  <c r="AL97" i="33"/>
  <c r="AL143" i="33"/>
  <c r="BH147" i="33"/>
  <c r="D150" i="33"/>
  <c r="BG45" i="33"/>
  <c r="BG59" i="33"/>
  <c r="L81" i="33"/>
  <c r="AK12" i="33"/>
  <c r="BK83" i="33"/>
  <c r="AO83" i="33"/>
  <c r="BL118" i="33"/>
  <c r="AP118" i="33"/>
  <c r="G15" i="33"/>
  <c r="AO15" i="33" s="1"/>
  <c r="BK10" i="33"/>
  <c r="AO10" i="33"/>
  <c r="AO11" i="33"/>
  <c r="BK11" i="33"/>
  <c r="BG11" i="33"/>
  <c r="BK12" i="33"/>
  <c r="AO12" i="33"/>
  <c r="AO13" i="33"/>
  <c r="BK13" i="33"/>
  <c r="BK14" i="33"/>
  <c r="AO14" i="33"/>
  <c r="AK14" i="33"/>
  <c r="G22" i="33"/>
  <c r="AO22" i="33" s="1"/>
  <c r="BK17" i="33"/>
  <c r="AO17" i="33"/>
  <c r="AO18" i="33"/>
  <c r="BK18" i="33"/>
  <c r="BK19" i="33"/>
  <c r="AO19" i="33"/>
  <c r="BK20" i="33"/>
  <c r="AO20" i="33"/>
  <c r="BK21" i="33"/>
  <c r="AO21" i="33"/>
  <c r="G29" i="33"/>
  <c r="AO29" i="33" s="1"/>
  <c r="BK24" i="33"/>
  <c r="AO24" i="33"/>
  <c r="BK25" i="33"/>
  <c r="AO25" i="33"/>
  <c r="BK26" i="33"/>
  <c r="AO26" i="33"/>
  <c r="BK27" i="33"/>
  <c r="AO27" i="33"/>
  <c r="AO28" i="33"/>
  <c r="BK28" i="33"/>
  <c r="G36" i="33"/>
  <c r="AO36" i="33" s="1"/>
  <c r="AO31" i="33"/>
  <c r="BK31" i="33"/>
  <c r="AO32" i="33"/>
  <c r="BK32" i="33"/>
  <c r="BK33" i="33"/>
  <c r="AO33" i="33"/>
  <c r="AO34" i="33"/>
  <c r="BK34" i="33"/>
  <c r="AO35" i="33"/>
  <c r="BK35" i="33"/>
  <c r="G43" i="33"/>
  <c r="AO43" i="33" s="1"/>
  <c r="BK38" i="33"/>
  <c r="AO38" i="33"/>
  <c r="BK39" i="33"/>
  <c r="AO39" i="33"/>
  <c r="BK40" i="33"/>
  <c r="AO40" i="33"/>
  <c r="AO41" i="33"/>
  <c r="BK41" i="33"/>
  <c r="BK42" i="33"/>
  <c r="AO42" i="33"/>
  <c r="G50" i="33"/>
  <c r="AO50" i="33" s="1"/>
  <c r="BK45" i="33"/>
  <c r="AO45" i="33"/>
  <c r="AO46" i="33"/>
  <c r="BK46" i="33"/>
  <c r="BK47" i="33"/>
  <c r="AO47" i="33"/>
  <c r="BK48" i="33"/>
  <c r="AO48" i="33"/>
  <c r="BK49" i="33"/>
  <c r="AO49" i="33"/>
  <c r="AO52" i="33"/>
  <c r="BK52" i="33"/>
  <c r="BK53" i="33"/>
  <c r="AO53" i="33"/>
  <c r="BK54" i="33"/>
  <c r="AO54" i="33"/>
  <c r="BK55" i="33"/>
  <c r="AO55" i="33"/>
  <c r="BK56" i="33"/>
  <c r="AO56" i="33"/>
  <c r="G64" i="33"/>
  <c r="AO64" i="33" s="1"/>
  <c r="AO59" i="33"/>
  <c r="BK59" i="33"/>
  <c r="AO60" i="33"/>
  <c r="BK60" i="33"/>
  <c r="BK61" i="33"/>
  <c r="AO61" i="33"/>
  <c r="BK62" i="33"/>
  <c r="AO62" i="33"/>
  <c r="AO63" i="33"/>
  <c r="BK63" i="33"/>
  <c r="G150" i="33"/>
  <c r="BK66" i="33"/>
  <c r="AO66" i="33"/>
  <c r="G151" i="33"/>
  <c r="BK67" i="33"/>
  <c r="AO67" i="33"/>
  <c r="H152" i="33"/>
  <c r="AO68" i="33"/>
  <c r="BK68" i="33"/>
  <c r="G153" i="33"/>
  <c r="AO69" i="33"/>
  <c r="BK69" i="33"/>
  <c r="K153" i="33"/>
  <c r="H154" i="33"/>
  <c r="BK70" i="33"/>
  <c r="AO70" i="33"/>
  <c r="BK73" i="33"/>
  <c r="AO73" i="33"/>
  <c r="AP74" i="33"/>
  <c r="BL74" i="33"/>
  <c r="AN76" i="33"/>
  <c r="BJ76" i="33"/>
  <c r="BK77" i="33"/>
  <c r="AO77" i="33"/>
  <c r="BL94" i="33"/>
  <c r="AP94" i="33"/>
  <c r="AP95" i="33"/>
  <c r="BL95" i="33"/>
  <c r="H82" i="33"/>
  <c r="BL96" i="33"/>
  <c r="AP96" i="33"/>
  <c r="BL97" i="33"/>
  <c r="AP97" i="33"/>
  <c r="BL98" i="33"/>
  <c r="AP98" i="33"/>
  <c r="AP101" i="33"/>
  <c r="BL101" i="33"/>
  <c r="BL102" i="33"/>
  <c r="AP102" i="33"/>
  <c r="BL103" i="33"/>
  <c r="AP103" i="33"/>
  <c r="BL104" i="33"/>
  <c r="AP104" i="33"/>
  <c r="AP105" i="33"/>
  <c r="BL105" i="33"/>
  <c r="H113" i="33"/>
  <c r="AP113" i="33" s="1"/>
  <c r="AP108" i="33"/>
  <c r="BL108" i="33"/>
  <c r="AP109" i="33"/>
  <c r="BL109" i="33"/>
  <c r="AP110" i="33"/>
  <c r="BL110" i="33"/>
  <c r="BL111" i="33"/>
  <c r="AP111" i="33"/>
  <c r="AP112" i="33"/>
  <c r="BL112" i="33"/>
  <c r="BL122" i="33"/>
  <c r="AP122" i="33"/>
  <c r="BL123" i="33"/>
  <c r="AP123" i="33"/>
  <c r="BL124" i="33"/>
  <c r="AP124" i="33"/>
  <c r="BL125" i="33"/>
  <c r="AP125" i="33"/>
  <c r="BL126" i="33"/>
  <c r="AP126" i="33"/>
  <c r="H134" i="33"/>
  <c r="AP134" i="33" s="1"/>
  <c r="BL129" i="33"/>
  <c r="AP129" i="33"/>
  <c r="BL130" i="33"/>
  <c r="AP130" i="33"/>
  <c r="AP131" i="33"/>
  <c r="BL131" i="33"/>
  <c r="BL132" i="33"/>
  <c r="AP132" i="33"/>
  <c r="AP133" i="33"/>
  <c r="BL133" i="33"/>
  <c r="AP136" i="33"/>
  <c r="BL136" i="33"/>
  <c r="BL137" i="33"/>
  <c r="AP137" i="33"/>
  <c r="BL138" i="33"/>
  <c r="AP138" i="33"/>
  <c r="BL139" i="33"/>
  <c r="AP139" i="33"/>
  <c r="BL140" i="33"/>
  <c r="AP140" i="33"/>
  <c r="H148" i="33"/>
  <c r="AP148" i="33" s="1"/>
  <c r="BL143" i="33"/>
  <c r="AP143" i="33"/>
  <c r="BL144" i="33"/>
  <c r="AP144" i="33"/>
  <c r="AP145" i="33"/>
  <c r="BL145" i="33"/>
  <c r="M152" i="33"/>
  <c r="BL146" i="33"/>
  <c r="AP146" i="33"/>
  <c r="E154" i="33"/>
  <c r="BL147" i="33"/>
  <c r="AP147" i="33"/>
  <c r="Q154" i="33"/>
  <c r="BK84" i="33"/>
  <c r="AO84" i="33"/>
  <c r="BL116" i="33"/>
  <c r="AP116" i="33"/>
  <c r="H15" i="33"/>
  <c r="AP15" i="33" s="1"/>
  <c r="AP10" i="33"/>
  <c r="BL10" i="33"/>
  <c r="AP11" i="33"/>
  <c r="BL11" i="33"/>
  <c r="BL12" i="33"/>
  <c r="AP12" i="33"/>
  <c r="BH12" i="33"/>
  <c r="BL13" i="33"/>
  <c r="AP13" i="33"/>
  <c r="BL14" i="33"/>
  <c r="AP14" i="33"/>
  <c r="AP17" i="33"/>
  <c r="BL17" i="33"/>
  <c r="BL18" i="33"/>
  <c r="AP18" i="33"/>
  <c r="BH18" i="33"/>
  <c r="AP19" i="33"/>
  <c r="BL19" i="33"/>
  <c r="AP20" i="33"/>
  <c r="BL20" i="33"/>
  <c r="AL20" i="33"/>
  <c r="BL21" i="33"/>
  <c r="AP21" i="33"/>
  <c r="AP24" i="33"/>
  <c r="BL24" i="33"/>
  <c r="BL25" i="33"/>
  <c r="AP25" i="33"/>
  <c r="BH25" i="33"/>
  <c r="BL26" i="33"/>
  <c r="AP26" i="33"/>
  <c r="BH26" i="33"/>
  <c r="AP27" i="33"/>
  <c r="BL27" i="33"/>
  <c r="BL28" i="33"/>
  <c r="AP28" i="33"/>
  <c r="AL28" i="33"/>
  <c r="H36" i="33"/>
  <c r="AP36" i="33" s="1"/>
  <c r="BL31" i="33"/>
  <c r="AP31" i="33"/>
  <c r="AP32" i="33"/>
  <c r="BL32" i="33"/>
  <c r="BL33" i="33"/>
  <c r="AP33" i="33"/>
  <c r="BL34" i="33"/>
  <c r="AP34" i="33"/>
  <c r="BL35" i="33"/>
  <c r="AP35" i="33"/>
  <c r="BL38" i="33"/>
  <c r="AP38" i="33"/>
  <c r="BL39" i="33"/>
  <c r="AP39" i="33"/>
  <c r="AP40" i="33"/>
  <c r="BL40" i="33"/>
  <c r="BL41" i="33"/>
  <c r="AP41" i="33"/>
  <c r="AP42" i="33"/>
  <c r="BL42" i="33"/>
  <c r="BL45" i="33"/>
  <c r="AP45" i="33"/>
  <c r="AP46" i="33"/>
  <c r="BL46" i="33"/>
  <c r="AP47" i="33"/>
  <c r="BL47" i="33"/>
  <c r="BL48" i="33"/>
  <c r="AP48" i="33"/>
  <c r="AP49" i="33"/>
  <c r="BL49" i="33"/>
  <c r="BL52" i="33"/>
  <c r="AP52" i="33"/>
  <c r="BL53" i="33"/>
  <c r="AP53" i="33"/>
  <c r="AP54" i="33"/>
  <c r="BL54" i="33"/>
  <c r="BL55" i="33"/>
  <c r="AP55" i="33"/>
  <c r="AP56" i="33"/>
  <c r="BL56" i="33"/>
  <c r="BL59" i="33"/>
  <c r="AP59" i="33"/>
  <c r="BL60" i="33"/>
  <c r="AP60" i="33"/>
  <c r="AP61" i="33"/>
  <c r="BL61" i="33"/>
  <c r="AP62" i="33"/>
  <c r="BL62" i="33"/>
  <c r="BL63" i="33"/>
  <c r="AP63" i="33"/>
  <c r="AP66" i="33"/>
  <c r="BL66" i="33"/>
  <c r="AP67" i="33"/>
  <c r="BL67" i="33"/>
  <c r="BL68" i="33"/>
  <c r="AP68" i="33"/>
  <c r="BL69" i="33"/>
  <c r="AP69" i="33"/>
  <c r="BL70" i="33"/>
  <c r="AP70" i="33"/>
  <c r="AP73" i="33"/>
  <c r="BL73" i="33"/>
  <c r="AN75" i="33"/>
  <c r="BJ75" i="33"/>
  <c r="BK76" i="33"/>
  <c r="AO76" i="33"/>
  <c r="AP77" i="33"/>
  <c r="BL77" i="33"/>
  <c r="AP84" i="33"/>
  <c r="BL84" i="33"/>
  <c r="C15" i="33"/>
  <c r="AN74" i="33"/>
  <c r="BJ74" i="33"/>
  <c r="BK75" i="33"/>
  <c r="AO75" i="33"/>
  <c r="BL76" i="33"/>
  <c r="AP76" i="33"/>
  <c r="BJ94" i="33"/>
  <c r="BJ95" i="33"/>
  <c r="BJ96" i="33"/>
  <c r="BJ97" i="33"/>
  <c r="BJ98" i="33"/>
  <c r="BJ101" i="33"/>
  <c r="BJ102" i="33"/>
  <c r="BJ103" i="33"/>
  <c r="BJ104" i="33"/>
  <c r="BJ105" i="33"/>
  <c r="BJ108" i="33"/>
  <c r="BJ109" i="33"/>
  <c r="BJ110" i="33"/>
  <c r="BJ111" i="33"/>
  <c r="BJ112" i="33"/>
  <c r="BJ122" i="33"/>
  <c r="BJ123" i="33"/>
  <c r="BJ124" i="33"/>
  <c r="BJ125" i="33"/>
  <c r="BJ126" i="33"/>
  <c r="BJ129" i="33"/>
  <c r="BJ130" i="33"/>
  <c r="BJ131" i="33"/>
  <c r="BJ132" i="33"/>
  <c r="BJ133" i="33"/>
  <c r="BJ136" i="33"/>
  <c r="BJ137" i="33"/>
  <c r="BJ138" i="33"/>
  <c r="BJ139" i="33"/>
  <c r="BJ140" i="33"/>
  <c r="BJ143" i="33"/>
  <c r="BJ144" i="33"/>
  <c r="BJ145" i="33"/>
  <c r="BJ146" i="33"/>
  <c r="BJ147" i="33"/>
  <c r="BJ10" i="33"/>
  <c r="BJ11" i="33"/>
  <c r="BJ12" i="33"/>
  <c r="BJ13" i="33"/>
  <c r="BJ14" i="33"/>
  <c r="BJ17" i="33"/>
  <c r="BJ18" i="33"/>
  <c r="BJ19" i="33"/>
  <c r="BJ20" i="33"/>
  <c r="BJ21" i="33"/>
  <c r="BJ24" i="33"/>
  <c r="BJ25" i="33"/>
  <c r="BJ26" i="33"/>
  <c r="BJ27" i="33"/>
  <c r="BJ28" i="33"/>
  <c r="BJ31" i="33"/>
  <c r="BJ32" i="33"/>
  <c r="BJ33" i="33"/>
  <c r="BJ34" i="33"/>
  <c r="BJ35" i="33"/>
  <c r="R43" i="33"/>
  <c r="AZ43" i="33" s="1"/>
  <c r="BJ38" i="33"/>
  <c r="BJ39" i="33"/>
  <c r="BJ40" i="33"/>
  <c r="BJ41" i="33"/>
  <c r="BJ42" i="33"/>
  <c r="R50" i="33"/>
  <c r="BJ45" i="33"/>
  <c r="BJ46" i="33"/>
  <c r="BJ47" i="33"/>
  <c r="BJ48" i="33"/>
  <c r="BJ49" i="33"/>
  <c r="BJ52" i="33"/>
  <c r="BJ53" i="33"/>
  <c r="BJ54" i="33"/>
  <c r="BJ55" i="33"/>
  <c r="BJ56" i="33"/>
  <c r="BJ59" i="33"/>
  <c r="BJ60" i="33"/>
  <c r="BJ61" i="33"/>
  <c r="BJ62" i="33"/>
  <c r="BJ63" i="33"/>
  <c r="BJ67" i="33"/>
  <c r="BJ68" i="33"/>
  <c r="BJ69" i="33"/>
  <c r="BJ70" i="33"/>
  <c r="AN73" i="33"/>
  <c r="BJ73" i="33"/>
  <c r="AO74" i="33"/>
  <c r="BK74" i="33"/>
  <c r="AP75" i="33"/>
  <c r="BL75" i="33"/>
  <c r="AN77" i="33"/>
  <c r="BJ77" i="33"/>
  <c r="G80" i="33"/>
  <c r="AO94" i="33"/>
  <c r="BK94" i="33"/>
  <c r="G81" i="33"/>
  <c r="BK95" i="33"/>
  <c r="AO95" i="33"/>
  <c r="G117" i="33"/>
  <c r="BK96" i="33"/>
  <c r="AO96" i="33"/>
  <c r="G118" i="33"/>
  <c r="BK97" i="33"/>
  <c r="AO97" i="33"/>
  <c r="AO98" i="33"/>
  <c r="BK98" i="33"/>
  <c r="BK101" i="33"/>
  <c r="AO101" i="33"/>
  <c r="BK102" i="33"/>
  <c r="AO102" i="33"/>
  <c r="AO103" i="33"/>
  <c r="BK103" i="33"/>
  <c r="AO104" i="33"/>
  <c r="BK104" i="33"/>
  <c r="AO105" i="33"/>
  <c r="BK105" i="33"/>
  <c r="G113" i="33"/>
  <c r="AO113" i="33" s="1"/>
  <c r="BK108" i="33"/>
  <c r="AO108" i="33"/>
  <c r="BK109" i="33"/>
  <c r="AO109" i="33"/>
  <c r="BK110" i="33"/>
  <c r="AO110" i="33"/>
  <c r="BK111" i="33"/>
  <c r="AO111" i="33"/>
  <c r="BK112" i="33"/>
  <c r="AO112" i="33"/>
  <c r="G127" i="33"/>
  <c r="AO127" i="33" s="1"/>
  <c r="AO122" i="33"/>
  <c r="BK122" i="33"/>
  <c r="BK123" i="33"/>
  <c r="AO123" i="33"/>
  <c r="BK124" i="33"/>
  <c r="AO124" i="33"/>
  <c r="AO125" i="33"/>
  <c r="BK125" i="33"/>
  <c r="AO126" i="33"/>
  <c r="BK126" i="33"/>
  <c r="G134" i="33"/>
  <c r="AO134" i="33" s="1"/>
  <c r="BK129" i="33"/>
  <c r="AO129" i="33"/>
  <c r="BK130" i="33"/>
  <c r="AO130" i="33"/>
  <c r="BK131" i="33"/>
  <c r="AO131" i="33"/>
  <c r="AO132" i="33"/>
  <c r="BK132" i="33"/>
  <c r="AO133" i="33"/>
  <c r="BK133" i="33"/>
  <c r="BK136" i="33"/>
  <c r="AO136" i="33"/>
  <c r="AO137" i="33"/>
  <c r="BK137" i="33"/>
  <c r="BK138" i="33"/>
  <c r="AO138" i="33"/>
  <c r="BK139" i="33"/>
  <c r="AO139" i="33"/>
  <c r="BK140" i="33"/>
  <c r="AO140" i="33"/>
  <c r="G148" i="33"/>
  <c r="AO148" i="33" s="1"/>
  <c r="AO143" i="33"/>
  <c r="BK143" i="33"/>
  <c r="BK144" i="33"/>
  <c r="AO144" i="33"/>
  <c r="AO145" i="33"/>
  <c r="BK145" i="33"/>
  <c r="BK146" i="33"/>
  <c r="AO146" i="33"/>
  <c r="BK147" i="33"/>
  <c r="AO147" i="33"/>
  <c r="R71" i="33"/>
  <c r="AZ71" i="33" s="1"/>
  <c r="BJ66" i="33"/>
  <c r="AL13" i="33"/>
  <c r="AL32" i="33"/>
  <c r="BH24" i="33"/>
  <c r="BH31" i="33"/>
  <c r="BI17" i="33"/>
  <c r="Q22" i="33"/>
  <c r="AY22" i="33" s="1"/>
  <c r="BI19" i="33"/>
  <c r="BI21" i="33"/>
  <c r="AL10" i="33"/>
  <c r="P15" i="33"/>
  <c r="AL11" i="33"/>
  <c r="AL12" i="33"/>
  <c r="AL14" i="33"/>
  <c r="AL17" i="33"/>
  <c r="AL19" i="33"/>
  <c r="AL21" i="33"/>
  <c r="BH11" i="33"/>
  <c r="BG14" i="33"/>
  <c r="AN10" i="33"/>
  <c r="R15" i="33"/>
  <c r="AN11" i="33"/>
  <c r="AN12" i="33"/>
  <c r="AN13" i="33"/>
  <c r="AN14" i="33"/>
  <c r="AN17" i="33"/>
  <c r="R22" i="33"/>
  <c r="AN18" i="33"/>
  <c r="AN19" i="33"/>
  <c r="AN20" i="33"/>
  <c r="AN21" i="33"/>
  <c r="AN24" i="33"/>
  <c r="R29" i="33"/>
  <c r="AZ29" i="33" s="1"/>
  <c r="AN25" i="33"/>
  <c r="AN26" i="33"/>
  <c r="AN27" i="33"/>
  <c r="AN28" i="33"/>
  <c r="AN31" i="33"/>
  <c r="AN32" i="33"/>
  <c r="AN33" i="33"/>
  <c r="R36" i="33"/>
  <c r="AK10" i="33"/>
  <c r="AK11" i="33"/>
  <c r="AK13" i="33"/>
  <c r="AK17" i="33"/>
  <c r="BG18" i="33"/>
  <c r="AK19" i="33"/>
  <c r="BG20" i="33"/>
  <c r="AK21" i="33"/>
  <c r="AK24" i="33"/>
  <c r="AK25" i="33"/>
  <c r="AK26" i="33"/>
  <c r="AK27" i="33"/>
  <c r="AK28" i="33"/>
  <c r="BG31" i="33"/>
  <c r="AK32" i="33"/>
  <c r="BG33" i="33"/>
  <c r="AK34" i="33"/>
  <c r="BG35" i="33"/>
  <c r="AK39" i="33"/>
  <c r="AK41" i="33"/>
  <c r="AK46" i="33"/>
  <c r="AK48" i="33"/>
  <c r="AK52" i="33"/>
  <c r="BG53" i="33"/>
  <c r="AK54" i="33"/>
  <c r="BG55" i="33"/>
  <c r="AK56" i="33"/>
  <c r="AK60" i="33"/>
  <c r="AK61" i="33"/>
  <c r="AK62" i="33"/>
  <c r="AK63" i="33"/>
  <c r="AK67" i="33"/>
  <c r="AK69" i="33"/>
  <c r="AK73" i="33"/>
  <c r="BH74" i="33"/>
  <c r="AM75" i="33"/>
  <c r="AK77" i="33"/>
  <c r="AL96" i="33"/>
  <c r="AL98" i="33"/>
  <c r="D115" i="33"/>
  <c r="H115" i="33"/>
  <c r="L115" i="33"/>
  <c r="AL101" i="33"/>
  <c r="H117" i="33"/>
  <c r="L117" i="33"/>
  <c r="AL103" i="33"/>
  <c r="L118" i="33"/>
  <c r="D119" i="33"/>
  <c r="H119" i="33"/>
  <c r="L119" i="33"/>
  <c r="AL105" i="33"/>
  <c r="BH108" i="33"/>
  <c r="P113" i="33"/>
  <c r="AL109" i="33"/>
  <c r="BH110" i="33"/>
  <c r="AL111" i="33"/>
  <c r="BH112" i="33"/>
  <c r="BH129" i="33"/>
  <c r="AL130" i="33"/>
  <c r="BH131" i="33"/>
  <c r="AL132" i="33"/>
  <c r="BH133" i="33"/>
  <c r="AL144" i="33"/>
  <c r="AL146" i="33"/>
  <c r="P22" i="33"/>
  <c r="AX22" i="33" s="1"/>
  <c r="AL34" i="33"/>
  <c r="BH39" i="33"/>
  <c r="BH41" i="33"/>
  <c r="BH46" i="33"/>
  <c r="BH48" i="33"/>
  <c r="AL52" i="33"/>
  <c r="AL54" i="33"/>
  <c r="AL56" i="33"/>
  <c r="AL59" i="33"/>
  <c r="AL61" i="33"/>
  <c r="AL63" i="33"/>
  <c r="BH73" i="33"/>
  <c r="AM74" i="33"/>
  <c r="BH77" i="33"/>
  <c r="BI101" i="33"/>
  <c r="AM102" i="33"/>
  <c r="M117" i="33"/>
  <c r="BI103" i="33"/>
  <c r="BI105" i="33"/>
  <c r="AM122" i="33"/>
  <c r="AM123" i="33"/>
  <c r="AM124" i="33"/>
  <c r="AM125" i="33"/>
  <c r="AM126" i="33"/>
  <c r="BI136" i="33"/>
  <c r="BI137" i="33"/>
  <c r="BI138" i="33"/>
  <c r="BI139" i="33"/>
  <c r="BI140" i="33"/>
  <c r="P57" i="33"/>
  <c r="AX57" i="33" s="1"/>
  <c r="BI32" i="33"/>
  <c r="BI34" i="33"/>
  <c r="AM66" i="33"/>
  <c r="F152" i="33"/>
  <c r="J152" i="33"/>
  <c r="N152" i="33"/>
  <c r="AM68" i="33"/>
  <c r="F154" i="33"/>
  <c r="J154" i="33"/>
  <c r="N154" i="33"/>
  <c r="AM70" i="33"/>
  <c r="AM73" i="33"/>
  <c r="AK75" i="33"/>
  <c r="AL76" i="33"/>
  <c r="BI77" i="33"/>
  <c r="R99" i="33"/>
  <c r="AZ99" i="33" s="1"/>
  <c r="AN94" i="33"/>
  <c r="R151" i="33"/>
  <c r="AN95" i="33"/>
  <c r="AN96" i="33"/>
  <c r="R153" i="33"/>
  <c r="AN97" i="33"/>
  <c r="AN98" i="33"/>
  <c r="R106" i="33"/>
  <c r="AN101" i="33"/>
  <c r="AN102" i="33"/>
  <c r="AN103" i="33"/>
  <c r="AN104" i="33"/>
  <c r="AN105" i="33"/>
  <c r="R113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P64" i="33"/>
  <c r="AX64" i="33" s="1"/>
  <c r="Q127" i="33"/>
  <c r="AY127" i="33" s="1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S150" i="33"/>
  <c r="S151" i="33"/>
  <c r="AN67" i="33"/>
  <c r="S152" i="33"/>
  <c r="AN68" i="33"/>
  <c r="S153" i="33"/>
  <c r="AN69" i="33"/>
  <c r="S154" i="33"/>
  <c r="AN70" i="33"/>
  <c r="BH75" i="33"/>
  <c r="BI76" i="33"/>
  <c r="BG95" i="33"/>
  <c r="G154" i="33"/>
  <c r="K154" i="33"/>
  <c r="AK98" i="33"/>
  <c r="C115" i="33"/>
  <c r="G115" i="33"/>
  <c r="K115" i="33"/>
  <c r="O115" i="33"/>
  <c r="C116" i="33"/>
  <c r="G116" i="33"/>
  <c r="K116" i="33"/>
  <c r="O116" i="33"/>
  <c r="AK103" i="33"/>
  <c r="BG104" i="33"/>
  <c r="C119" i="33"/>
  <c r="G119" i="33"/>
  <c r="K119" i="33"/>
  <c r="O119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BG136" i="33"/>
  <c r="BG137" i="33"/>
  <c r="BG138" i="33"/>
  <c r="BG139" i="33"/>
  <c r="BG140" i="33"/>
  <c r="L150" i="33"/>
  <c r="BG143" i="33"/>
  <c r="D151" i="33"/>
  <c r="L151" i="33"/>
  <c r="AK144" i="33"/>
  <c r="K152" i="33"/>
  <c r="BG145" i="33"/>
  <c r="D153" i="33"/>
  <c r="BG146" i="33"/>
  <c r="BG147" i="33"/>
  <c r="R57" i="33"/>
  <c r="R127" i="33"/>
  <c r="Q141" i="33"/>
  <c r="AY141" i="33" s="1"/>
  <c r="AM76" i="33"/>
  <c r="BI73" i="33"/>
  <c r="P78" i="33"/>
  <c r="AX78" i="33" s="1"/>
  <c r="Q78" i="33"/>
  <c r="AY78" i="33" s="1"/>
  <c r="AL73" i="33"/>
  <c r="BI74" i="33"/>
  <c r="BH76" i="33"/>
  <c r="AL75" i="33"/>
  <c r="Q106" i="33"/>
  <c r="AY106" i="33" s="1"/>
  <c r="AM103" i="33"/>
  <c r="R150" i="33"/>
  <c r="BG144" i="33"/>
  <c r="H151" i="33"/>
  <c r="H153" i="33"/>
  <c r="AK146" i="33"/>
  <c r="BH146" i="33"/>
  <c r="K148" i="33"/>
  <c r="AS148" i="33" s="1"/>
  <c r="O148" i="33"/>
  <c r="AW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H144" i="33"/>
  <c r="BG129" i="33"/>
  <c r="BG131" i="33"/>
  <c r="BG133" i="33"/>
  <c r="O134" i="33"/>
  <c r="AW134" i="33" s="1"/>
  <c r="O127" i="33"/>
  <c r="AW127" i="33" s="1"/>
  <c r="BG108" i="33"/>
  <c r="BG110" i="33"/>
  <c r="BG112" i="33"/>
  <c r="O113" i="33"/>
  <c r="AW113" i="33" s="1"/>
  <c r="BG101" i="33"/>
  <c r="BG103" i="33"/>
  <c r="BG105" i="33"/>
  <c r="AK101" i="33"/>
  <c r="BH101" i="33"/>
  <c r="BH103" i="33"/>
  <c r="AK105" i="33"/>
  <c r="BH105" i="33"/>
  <c r="BG102" i="33"/>
  <c r="BG94" i="33"/>
  <c r="BG98" i="33"/>
  <c r="O154" i="33"/>
  <c r="P80" i="33"/>
  <c r="C82" i="33"/>
  <c r="K82" i="33"/>
  <c r="AK94" i="33"/>
  <c r="AK96" i="33"/>
  <c r="BH96" i="33"/>
  <c r="BH98" i="33"/>
  <c r="G152" i="33"/>
  <c r="O152" i="33"/>
  <c r="BG96" i="33"/>
  <c r="H80" i="33"/>
  <c r="G82" i="33"/>
  <c r="O82" i="33"/>
  <c r="BH94" i="33"/>
  <c r="O81" i="33"/>
  <c r="P82" i="33"/>
  <c r="AL94" i="33"/>
  <c r="BG97" i="33"/>
  <c r="BG73" i="33"/>
  <c r="BG75" i="33"/>
  <c r="BG77" i="33"/>
  <c r="AK66" i="33"/>
  <c r="AM67" i="33"/>
  <c r="AK68" i="33"/>
  <c r="AM69" i="33"/>
  <c r="AK70" i="33"/>
  <c r="E71" i="33"/>
  <c r="I71" i="33"/>
  <c r="M71" i="33"/>
  <c r="AU71" i="33" s="1"/>
  <c r="Q150" i="33"/>
  <c r="O151" i="33"/>
  <c r="R152" i="33"/>
  <c r="O153" i="33"/>
  <c r="R154" i="33"/>
  <c r="G71" i="33"/>
  <c r="K71" i="33"/>
  <c r="AS71" i="33" s="1"/>
  <c r="O71" i="33"/>
  <c r="AW71" i="33" s="1"/>
  <c r="AK59" i="33"/>
  <c r="BG60" i="33"/>
  <c r="BG62" i="33"/>
  <c r="BG46" i="33"/>
  <c r="BG48" i="33"/>
  <c r="BG39" i="33"/>
  <c r="BG41" i="33"/>
  <c r="BG32" i="33"/>
  <c r="BG34" i="33"/>
  <c r="BH32" i="33"/>
  <c r="BH34" i="33"/>
  <c r="O36" i="33"/>
  <c r="AW36" i="33" s="1"/>
  <c r="O29" i="33"/>
  <c r="AW29" i="33" s="1"/>
  <c r="BG24" i="33"/>
  <c r="BG26" i="33"/>
  <c r="BG28" i="33"/>
  <c r="BG17" i="33"/>
  <c r="BG19" i="33"/>
  <c r="BG21" i="33"/>
  <c r="BH17" i="33"/>
  <c r="BH19" i="33"/>
  <c r="BH21" i="33"/>
  <c r="O15" i="33"/>
  <c r="AW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Z151" i="27" l="1"/>
  <c r="BV151" i="27"/>
  <c r="BV154" i="27"/>
  <c r="AZ154" i="27"/>
  <c r="BV152" i="27"/>
  <c r="AZ152" i="27"/>
  <c r="BV153" i="27"/>
  <c r="AZ153" i="27"/>
  <c r="AM36" i="33"/>
  <c r="E155" i="33"/>
  <c r="AL36" i="33"/>
  <c r="AM113" i="33"/>
  <c r="AZ153" i="11"/>
  <c r="BV153" i="11"/>
  <c r="AZ152" i="11"/>
  <c r="BV152" i="11"/>
  <c r="AZ154" i="11"/>
  <c r="BV154" i="11"/>
  <c r="BV151" i="11"/>
  <c r="AZ151" i="11"/>
  <c r="AM80" i="33"/>
  <c r="AM15" i="33"/>
  <c r="AK50" i="33"/>
  <c r="BW151" i="33"/>
  <c r="BA151" i="33"/>
  <c r="E85" i="33"/>
  <c r="BW154" i="33"/>
  <c r="BA154" i="33"/>
  <c r="BA150" i="33"/>
  <c r="BW150" i="33"/>
  <c r="BA153" i="33"/>
  <c r="BW153" i="33"/>
  <c r="AL118" i="33"/>
  <c r="AM43" i="33"/>
  <c r="BH117" i="33"/>
  <c r="BA152" i="33"/>
  <c r="BW152" i="33"/>
  <c r="BV150" i="27"/>
  <c r="AZ150" i="27"/>
  <c r="AM64" i="33"/>
  <c r="BV150" i="11"/>
  <c r="AZ150" i="11"/>
  <c r="BU57" i="33"/>
  <c r="BU29" i="33"/>
  <c r="BV99" i="33"/>
  <c r="BU113" i="33"/>
  <c r="BV106" i="33"/>
  <c r="AZ81" i="33"/>
  <c r="BV81" i="33"/>
  <c r="BV36" i="33"/>
  <c r="BU50" i="33"/>
  <c r="BU22" i="33"/>
  <c r="BU127" i="33"/>
  <c r="AN127" i="33"/>
  <c r="AZ127" i="33"/>
  <c r="AZ153" i="33"/>
  <c r="BV153" i="33"/>
  <c r="AN15" i="33"/>
  <c r="AZ15" i="33"/>
  <c r="AN116" i="33"/>
  <c r="BV116" i="33"/>
  <c r="AZ116" i="33"/>
  <c r="AY118" i="33"/>
  <c r="BU118" i="33"/>
  <c r="BV64" i="33"/>
  <c r="AN84" i="33"/>
  <c r="BV84" i="33"/>
  <c r="AZ84" i="33"/>
  <c r="AY80" i="33"/>
  <c r="BU80" i="33"/>
  <c r="BU71" i="33"/>
  <c r="BU43" i="33"/>
  <c r="BU15" i="33"/>
  <c r="BV141" i="33"/>
  <c r="BV148" i="33"/>
  <c r="BV113" i="33"/>
  <c r="AN113" i="33"/>
  <c r="AZ113" i="33"/>
  <c r="AY153" i="33"/>
  <c r="BU153" i="33"/>
  <c r="BU81" i="33"/>
  <c r="AY81" i="33"/>
  <c r="BV155" i="27"/>
  <c r="AZ155" i="27"/>
  <c r="AZ151" i="33"/>
  <c r="BV151" i="33"/>
  <c r="AZ83" i="33"/>
  <c r="BV83" i="33"/>
  <c r="BV50" i="33"/>
  <c r="BV22" i="33"/>
  <c r="BV127" i="33"/>
  <c r="BU64" i="33"/>
  <c r="BU36" i="33"/>
  <c r="BV134" i="33"/>
  <c r="BU141" i="33"/>
  <c r="BU115" i="33"/>
  <c r="AY115" i="33"/>
  <c r="AN64" i="33"/>
  <c r="AZ64" i="33"/>
  <c r="AZ154" i="33"/>
  <c r="BV154" i="33"/>
  <c r="AN22" i="33"/>
  <c r="AZ22" i="33"/>
  <c r="BI80" i="33"/>
  <c r="AZ152" i="33"/>
  <c r="BV152" i="33"/>
  <c r="AZ150" i="33"/>
  <c r="BV150" i="33"/>
  <c r="AN36" i="33"/>
  <c r="AZ36" i="33"/>
  <c r="AY154" i="33"/>
  <c r="BU154" i="33"/>
  <c r="AN118" i="33"/>
  <c r="BV118" i="33"/>
  <c r="AZ118" i="33"/>
  <c r="AN141" i="33"/>
  <c r="AZ141" i="33"/>
  <c r="BU106" i="33"/>
  <c r="AN50" i="33"/>
  <c r="AZ50" i="33"/>
  <c r="BV119" i="33"/>
  <c r="AZ119" i="33"/>
  <c r="AZ115" i="33"/>
  <c r="BV115" i="33"/>
  <c r="AY83" i="33"/>
  <c r="BU83" i="33"/>
  <c r="AM116" i="33"/>
  <c r="AY116" i="33"/>
  <c r="BU116" i="33"/>
  <c r="AN80" i="33"/>
  <c r="AZ80" i="33"/>
  <c r="BV80" i="33"/>
  <c r="AY151" i="33"/>
  <c r="BU151" i="33"/>
  <c r="AN106" i="33"/>
  <c r="AZ106" i="33"/>
  <c r="AY152" i="33"/>
  <c r="BU152" i="33"/>
  <c r="AZ117" i="33"/>
  <c r="BV117" i="33"/>
  <c r="AY84" i="33"/>
  <c r="BU84" i="33"/>
  <c r="AY119" i="33"/>
  <c r="BU119" i="33"/>
  <c r="BV71" i="33"/>
  <c r="BV57" i="33"/>
  <c r="BV29" i="33"/>
  <c r="BV15" i="33"/>
  <c r="BU78" i="33"/>
  <c r="BU134" i="33"/>
  <c r="AN57" i="33"/>
  <c r="AZ57" i="33"/>
  <c r="AY117" i="33"/>
  <c r="BU117" i="33"/>
  <c r="AZ155" i="11"/>
  <c r="BV155" i="11"/>
  <c r="BU150" i="33"/>
  <c r="AY150" i="33"/>
  <c r="BJ82" i="33"/>
  <c r="BV82" i="33"/>
  <c r="AZ82" i="33"/>
  <c r="AY82" i="33"/>
  <c r="BU82" i="33"/>
  <c r="BV43" i="33"/>
  <c r="BU148" i="33"/>
  <c r="BU99" i="33"/>
  <c r="BI116" i="33"/>
  <c r="BI117" i="33"/>
  <c r="AM50" i="33"/>
  <c r="AM83" i="33"/>
  <c r="AM118" i="33"/>
  <c r="BI84" i="33"/>
  <c r="AM141" i="33"/>
  <c r="AM82" i="33"/>
  <c r="BI119" i="33"/>
  <c r="BI118" i="33"/>
  <c r="BI81" i="33"/>
  <c r="AM106" i="33"/>
  <c r="AM57" i="33"/>
  <c r="BS57" i="33"/>
  <c r="AL29" i="33"/>
  <c r="BH116" i="33"/>
  <c r="AM127" i="33"/>
  <c r="BT64" i="33"/>
  <c r="BT141" i="33"/>
  <c r="BT106" i="33"/>
  <c r="BT148" i="33"/>
  <c r="AX115" i="33"/>
  <c r="BT115" i="33"/>
  <c r="BH82" i="33"/>
  <c r="BT82" i="33"/>
  <c r="AX82" i="33"/>
  <c r="BS115" i="33"/>
  <c r="AW115" i="33"/>
  <c r="AL71" i="33"/>
  <c r="AL106" i="33"/>
  <c r="AX106" i="33"/>
  <c r="BS113" i="33"/>
  <c r="BT15" i="33"/>
  <c r="AL141" i="33"/>
  <c r="AX141" i="33"/>
  <c r="AK84" i="33"/>
  <c r="AW84" i="33"/>
  <c r="BS84" i="33"/>
  <c r="AW151" i="33"/>
  <c r="BS151" i="33"/>
  <c r="BS81" i="33"/>
  <c r="AW81" i="33"/>
  <c r="AL80" i="33"/>
  <c r="AX80" i="33"/>
  <c r="BT80" i="33"/>
  <c r="AL15" i="33"/>
  <c r="AX15" i="33"/>
  <c r="BT118" i="33"/>
  <c r="AX118" i="33"/>
  <c r="BS127" i="33"/>
  <c r="BT57" i="33"/>
  <c r="BS22" i="33"/>
  <c r="BT134" i="33"/>
  <c r="BS71" i="33"/>
  <c r="AX117" i="33"/>
  <c r="BT117" i="33"/>
  <c r="BT127" i="33"/>
  <c r="AW152" i="33"/>
  <c r="BS152" i="33"/>
  <c r="AW154" i="33"/>
  <c r="BS154" i="33"/>
  <c r="AW150" i="33"/>
  <c r="BS150" i="33"/>
  <c r="AX152" i="33"/>
  <c r="BT152" i="33"/>
  <c r="AW83" i="33"/>
  <c r="BS83" i="33"/>
  <c r="Q155" i="33"/>
  <c r="BS117" i="33"/>
  <c r="AW117" i="33"/>
  <c r="BS15" i="33"/>
  <c r="BS43" i="33"/>
  <c r="BS36" i="33"/>
  <c r="AW119" i="33"/>
  <c r="BS119" i="33"/>
  <c r="BT153" i="33"/>
  <c r="AX153" i="33"/>
  <c r="AX154" i="33"/>
  <c r="BT154" i="33"/>
  <c r="AW118" i="33"/>
  <c r="BS118" i="33"/>
  <c r="AL127" i="33"/>
  <c r="AX127" i="33"/>
  <c r="BS141" i="33"/>
  <c r="BT29" i="33"/>
  <c r="BS153" i="33"/>
  <c r="AW153" i="33"/>
  <c r="BT36" i="33"/>
  <c r="AW82" i="33"/>
  <c r="BS82" i="33"/>
  <c r="AX151" i="33"/>
  <c r="BT151" i="33"/>
  <c r="BS116" i="33"/>
  <c r="AW116" i="33"/>
  <c r="BT81" i="33"/>
  <c r="AX81" i="33"/>
  <c r="BT71" i="33"/>
  <c r="BT50" i="33"/>
  <c r="BT78" i="33"/>
  <c r="BS64" i="33"/>
  <c r="AX116" i="33"/>
  <c r="BT116" i="33"/>
  <c r="AL84" i="33"/>
  <c r="AX84" i="33"/>
  <c r="BT84" i="33"/>
  <c r="BS134" i="33"/>
  <c r="BS99" i="33"/>
  <c r="BT99" i="33"/>
  <c r="AX150" i="33"/>
  <c r="BT150" i="33"/>
  <c r="AL113" i="33"/>
  <c r="AX113" i="33"/>
  <c r="AX83" i="33"/>
  <c r="BT83" i="33"/>
  <c r="AW80" i="33"/>
  <c r="BS80" i="33"/>
  <c r="BT119" i="33"/>
  <c r="AX119" i="33"/>
  <c r="BS148" i="33"/>
  <c r="BS106" i="33"/>
  <c r="BT43" i="33"/>
  <c r="BT22" i="33"/>
  <c r="BS50" i="33"/>
  <c r="BS29" i="33"/>
  <c r="BT113" i="33"/>
  <c r="BS78" i="33"/>
  <c r="AL43" i="33"/>
  <c r="BG84" i="33"/>
  <c r="AK64" i="33"/>
  <c r="BR148" i="33"/>
  <c r="BR15" i="33"/>
  <c r="BR50" i="33"/>
  <c r="BR84" i="33"/>
  <c r="AV84" i="33"/>
  <c r="AV81" i="33"/>
  <c r="BR81" i="33"/>
  <c r="AK106" i="33"/>
  <c r="AV116" i="33"/>
  <c r="BR116" i="33"/>
  <c r="BR57" i="33"/>
  <c r="AK113" i="33"/>
  <c r="AK57" i="33"/>
  <c r="BR150" i="33"/>
  <c r="AV150" i="33"/>
  <c r="BR117" i="33"/>
  <c r="AV117" i="33"/>
  <c r="BR71" i="33"/>
  <c r="AV80" i="33"/>
  <c r="BR80" i="33"/>
  <c r="AV118" i="33"/>
  <c r="BR118" i="33"/>
  <c r="BR99" i="33"/>
  <c r="AK148" i="33"/>
  <c r="BR134" i="33"/>
  <c r="BR127" i="33"/>
  <c r="BR106" i="33"/>
  <c r="BR43" i="33"/>
  <c r="BR29" i="33"/>
  <c r="BR22" i="33"/>
  <c r="BR152" i="33"/>
  <c r="AV152" i="33"/>
  <c r="AK81" i="33"/>
  <c r="AV119" i="33"/>
  <c r="BR119" i="33"/>
  <c r="AK71" i="33"/>
  <c r="AV154" i="33"/>
  <c r="BR154" i="33"/>
  <c r="AK29" i="33"/>
  <c r="AV153" i="33"/>
  <c r="BR153" i="33"/>
  <c r="AK141" i="33"/>
  <c r="AK22" i="33"/>
  <c r="BR64" i="33"/>
  <c r="BR151" i="33"/>
  <c r="AV151" i="33"/>
  <c r="AK36" i="33"/>
  <c r="AK117" i="33"/>
  <c r="AK127" i="33"/>
  <c r="BG118" i="33"/>
  <c r="BR83" i="33"/>
  <c r="AV83" i="33"/>
  <c r="BR141" i="33"/>
  <c r="BR113" i="33"/>
  <c r="AV82" i="33"/>
  <c r="BR82" i="33"/>
  <c r="BR36" i="33"/>
  <c r="BR78" i="33"/>
  <c r="AQ81" i="33"/>
  <c r="BQ78" i="33"/>
  <c r="BQ36" i="33"/>
  <c r="BP106" i="33"/>
  <c r="BP43" i="33"/>
  <c r="BH64" i="33"/>
  <c r="BQ106" i="33"/>
  <c r="BQ15" i="33"/>
  <c r="BQ154" i="33"/>
  <c r="AU154" i="33"/>
  <c r="BQ118" i="33"/>
  <c r="AU118" i="33"/>
  <c r="BQ115" i="33"/>
  <c r="AU115" i="33"/>
  <c r="BP134" i="33"/>
  <c r="BP83" i="33"/>
  <c r="AT83" i="33"/>
  <c r="BP99" i="33"/>
  <c r="BP22" i="33"/>
  <c r="BQ152" i="33"/>
  <c r="AU152" i="33"/>
  <c r="BQ153" i="33"/>
  <c r="AU153" i="33"/>
  <c r="AT151" i="33"/>
  <c r="BP151" i="33"/>
  <c r="AT117" i="33"/>
  <c r="BP117" i="33"/>
  <c r="BQ82" i="33"/>
  <c r="AU82" i="33"/>
  <c r="BQ22" i="33"/>
  <c r="BP127" i="33"/>
  <c r="AT82" i="33"/>
  <c r="BP82" i="33"/>
  <c r="BP78" i="33"/>
  <c r="BP57" i="33"/>
  <c r="AU150" i="33"/>
  <c r="BQ150" i="33"/>
  <c r="BQ141" i="33"/>
  <c r="BQ113" i="33"/>
  <c r="BQ99" i="33"/>
  <c r="BQ50" i="33"/>
  <c r="BP36" i="33"/>
  <c r="BP15" i="33"/>
  <c r="AT118" i="33"/>
  <c r="BP118" i="33"/>
  <c r="AT154" i="33"/>
  <c r="BP154" i="33"/>
  <c r="AT80" i="33"/>
  <c r="BP80" i="33"/>
  <c r="M120" i="33"/>
  <c r="AU120" i="33" s="1"/>
  <c r="AU117" i="33"/>
  <c r="BQ117" i="33"/>
  <c r="BP153" i="33"/>
  <c r="AT153" i="33"/>
  <c r="BQ127" i="33"/>
  <c r="BQ84" i="33"/>
  <c r="AU84" i="33"/>
  <c r="BP141" i="33"/>
  <c r="BP113" i="33"/>
  <c r="BP84" i="33"/>
  <c r="AT84" i="33"/>
  <c r="BQ64" i="33"/>
  <c r="BQ29" i="33"/>
  <c r="BP71" i="33"/>
  <c r="BP50" i="33"/>
  <c r="BP148" i="33"/>
  <c r="AT150" i="33"/>
  <c r="BP150" i="33"/>
  <c r="BP119" i="33"/>
  <c r="AT119" i="33"/>
  <c r="BP115" i="33"/>
  <c r="AT115" i="33"/>
  <c r="BP152" i="33"/>
  <c r="AT152" i="33"/>
  <c r="BM115" i="33"/>
  <c r="M85" i="33"/>
  <c r="AU85" i="33" s="1"/>
  <c r="BQ80" i="33"/>
  <c r="AU80" i="33"/>
  <c r="BQ148" i="33"/>
  <c r="BQ71" i="33"/>
  <c r="BP116" i="33"/>
  <c r="AT116" i="33"/>
  <c r="BQ57" i="33"/>
  <c r="BQ134" i="33"/>
  <c r="AU151" i="33"/>
  <c r="BQ151" i="33"/>
  <c r="L85" i="33"/>
  <c r="AT85" i="33" s="1"/>
  <c r="AT81" i="33"/>
  <c r="BP81" i="33"/>
  <c r="BQ43" i="33"/>
  <c r="BP64" i="33"/>
  <c r="BP29" i="33"/>
  <c r="AL50" i="33"/>
  <c r="AM117" i="33"/>
  <c r="AN71" i="33"/>
  <c r="M155" i="33"/>
  <c r="AQ118" i="33"/>
  <c r="BH57" i="33"/>
  <c r="BH81" i="33"/>
  <c r="E120" i="33"/>
  <c r="AM22" i="33"/>
  <c r="I120" i="33"/>
  <c r="AQ120" i="33" s="1"/>
  <c r="BH71" i="33"/>
  <c r="BI127" i="33"/>
  <c r="AL22" i="33"/>
  <c r="AQ117" i="33"/>
  <c r="BM117" i="33"/>
  <c r="BM120" i="33" s="1"/>
  <c r="BM80" i="33"/>
  <c r="BM85" i="33" s="1"/>
  <c r="AM119" i="33"/>
  <c r="Q120" i="33"/>
  <c r="AY120" i="33" s="1"/>
  <c r="BI148" i="33"/>
  <c r="N120" i="33"/>
  <c r="AV120" i="33" s="1"/>
  <c r="BI134" i="33"/>
  <c r="BI113" i="33"/>
  <c r="BN15" i="33"/>
  <c r="BN29" i="33"/>
  <c r="BO64" i="33"/>
  <c r="BO43" i="33"/>
  <c r="AQ84" i="33"/>
  <c r="I85" i="33"/>
  <c r="AQ85" i="33" s="1"/>
  <c r="BI82" i="33"/>
  <c r="BN22" i="33"/>
  <c r="BO29" i="33"/>
  <c r="BN64" i="33"/>
  <c r="AR118" i="33"/>
  <c r="BN118" i="33"/>
  <c r="BN81" i="33"/>
  <c r="AR81" i="33"/>
  <c r="BO106" i="33"/>
  <c r="AS80" i="33"/>
  <c r="BO80" i="33"/>
  <c r="BO151" i="33"/>
  <c r="AS151" i="33"/>
  <c r="BN106" i="33"/>
  <c r="BN36" i="33"/>
  <c r="BO50" i="33"/>
  <c r="BO82" i="33"/>
  <c r="AS82" i="33"/>
  <c r="BO115" i="33"/>
  <c r="AS115" i="33"/>
  <c r="BO153" i="33"/>
  <c r="AS153" i="33"/>
  <c r="BO127" i="33"/>
  <c r="AS117" i="33"/>
  <c r="BO117" i="33"/>
  <c r="BN78" i="33"/>
  <c r="BN117" i="33"/>
  <c r="AR117" i="33"/>
  <c r="BO36" i="33"/>
  <c r="BO15" i="33"/>
  <c r="BO150" i="33"/>
  <c r="AS150" i="33"/>
  <c r="BN153" i="33"/>
  <c r="AR153" i="33"/>
  <c r="BN82" i="33"/>
  <c r="AR82" i="33"/>
  <c r="BO141" i="33"/>
  <c r="BO113" i="33"/>
  <c r="BN127" i="33"/>
  <c r="BO78" i="33"/>
  <c r="BN57" i="33"/>
  <c r="BN152" i="33"/>
  <c r="AR152" i="33"/>
  <c r="AS118" i="33"/>
  <c r="BO118" i="33"/>
  <c r="BN150" i="33"/>
  <c r="AR150" i="33"/>
  <c r="BN154" i="33"/>
  <c r="AR154" i="33"/>
  <c r="AM84" i="33"/>
  <c r="AL64" i="33"/>
  <c r="BN148" i="33"/>
  <c r="BO148" i="33"/>
  <c r="AS84" i="33"/>
  <c r="BO84" i="33"/>
  <c r="BN99" i="33"/>
  <c r="BO71" i="33"/>
  <c r="BO57" i="33"/>
  <c r="BN43" i="33"/>
  <c r="AR119" i="33"/>
  <c r="BN119" i="33"/>
  <c r="BO152" i="33"/>
  <c r="AS152" i="33"/>
  <c r="AS83" i="33"/>
  <c r="BO83" i="33"/>
  <c r="BN116" i="33"/>
  <c r="AR116" i="33"/>
  <c r="BN134" i="33"/>
  <c r="BN83" i="33"/>
  <c r="AR83" i="33"/>
  <c r="AS81" i="33"/>
  <c r="BO81" i="33"/>
  <c r="BN115" i="33"/>
  <c r="AR115" i="33"/>
  <c r="BN50" i="33"/>
  <c r="BO22" i="33"/>
  <c r="BN84" i="33"/>
  <c r="AR84" i="33"/>
  <c r="BO119" i="33"/>
  <c r="AS119" i="33"/>
  <c r="BO116" i="33"/>
  <c r="AS116" i="33"/>
  <c r="BO154" i="33"/>
  <c r="AS154" i="33"/>
  <c r="AN81" i="33"/>
  <c r="BN80" i="33"/>
  <c r="AR80" i="33"/>
  <c r="BN151" i="33"/>
  <c r="AR151" i="33"/>
  <c r="BN141" i="33"/>
  <c r="BN113" i="33"/>
  <c r="BO134" i="33"/>
  <c r="BO99" i="33"/>
  <c r="BN71" i="33"/>
  <c r="BM78" i="33"/>
  <c r="AL57" i="33"/>
  <c r="BI99" i="33"/>
  <c r="Q85" i="33"/>
  <c r="AY85" i="33" s="1"/>
  <c r="AN43" i="33"/>
  <c r="AM81" i="33"/>
  <c r="BI83" i="33"/>
  <c r="AM115" i="33"/>
  <c r="AN82" i="33"/>
  <c r="AL99" i="33"/>
  <c r="AK134" i="33"/>
  <c r="BI115" i="33"/>
  <c r="AN29" i="33"/>
  <c r="AL117" i="33"/>
  <c r="BJ116" i="33"/>
  <c r="J120" i="33"/>
  <c r="AR120" i="33" s="1"/>
  <c r="AK43" i="33"/>
  <c r="K85" i="33"/>
  <c r="AS85" i="33" s="1"/>
  <c r="BL83" i="33"/>
  <c r="BH154" i="33"/>
  <c r="BJ118" i="33"/>
  <c r="J85" i="33"/>
  <c r="AR85" i="33" s="1"/>
  <c r="AL119" i="33"/>
  <c r="AN119" i="33"/>
  <c r="AL150" i="33"/>
  <c r="AN115" i="33"/>
  <c r="AM99" i="33"/>
  <c r="BJ119" i="33"/>
  <c r="BJ115" i="33"/>
  <c r="BJ83" i="33"/>
  <c r="F120" i="33"/>
  <c r="AM78" i="33"/>
  <c r="BJ84" i="33"/>
  <c r="BM29" i="33"/>
  <c r="BJ117" i="33"/>
  <c r="BM57" i="33"/>
  <c r="AL154" i="33"/>
  <c r="P120" i="33"/>
  <c r="AX120" i="33" s="1"/>
  <c r="BM22" i="33"/>
  <c r="BJ80" i="33"/>
  <c r="AK118" i="33"/>
  <c r="BM106" i="33"/>
  <c r="AQ150" i="33"/>
  <c r="BM150" i="33"/>
  <c r="BM141" i="33"/>
  <c r="BM154" i="33"/>
  <c r="AQ154" i="33"/>
  <c r="BM50" i="33"/>
  <c r="BM43" i="33"/>
  <c r="AL152" i="33"/>
  <c r="R120" i="33"/>
  <c r="AZ120" i="33" s="1"/>
  <c r="BM134" i="33"/>
  <c r="BM127" i="33"/>
  <c r="BM64" i="33"/>
  <c r="BM153" i="33"/>
  <c r="AQ153" i="33"/>
  <c r="BH84" i="33"/>
  <c r="BM151" i="33"/>
  <c r="AQ151" i="33"/>
  <c r="AQ152" i="33"/>
  <c r="BM152" i="33"/>
  <c r="R85" i="33"/>
  <c r="AZ85" i="33" s="1"/>
  <c r="BM99" i="33"/>
  <c r="BM36" i="33"/>
  <c r="BM15" i="33"/>
  <c r="J155" i="33"/>
  <c r="AQ71" i="33"/>
  <c r="AL78" i="33"/>
  <c r="AN117" i="33"/>
  <c r="BM71" i="33"/>
  <c r="BM148" i="33"/>
  <c r="BH115" i="33"/>
  <c r="BM113" i="33"/>
  <c r="AM152" i="33"/>
  <c r="BI15" i="33"/>
  <c r="AK80" i="33"/>
  <c r="AL81" i="33"/>
  <c r="D120" i="33"/>
  <c r="AN99" i="33"/>
  <c r="BG15" i="33"/>
  <c r="BI64" i="33"/>
  <c r="N85" i="33"/>
  <c r="AV85" i="33" s="1"/>
  <c r="BG127" i="33"/>
  <c r="AK83" i="33"/>
  <c r="AK99" i="33"/>
  <c r="BH141" i="33"/>
  <c r="BH15" i="33"/>
  <c r="AN83" i="33"/>
  <c r="BI57" i="33"/>
  <c r="BI43" i="33"/>
  <c r="AK116" i="33"/>
  <c r="BG115" i="33"/>
  <c r="BI71" i="33"/>
  <c r="BG80" i="33"/>
  <c r="BH43" i="33"/>
  <c r="BH22" i="33"/>
  <c r="BJ81" i="33"/>
  <c r="BI154" i="33"/>
  <c r="BI29" i="33"/>
  <c r="BG36" i="33"/>
  <c r="AL153" i="33"/>
  <c r="K120" i="33"/>
  <c r="AS120" i="33" s="1"/>
  <c r="BH80" i="33"/>
  <c r="BG83" i="33"/>
  <c r="BL81" i="33"/>
  <c r="BH152" i="33"/>
  <c r="AK15" i="33"/>
  <c r="D155" i="33"/>
  <c r="AM71" i="33"/>
  <c r="C85" i="33"/>
  <c r="D85" i="33"/>
  <c r="BH127" i="33"/>
  <c r="AK78" i="33"/>
  <c r="F155" i="33"/>
  <c r="BI50" i="33"/>
  <c r="AK115" i="33"/>
  <c r="F85" i="33"/>
  <c r="AL83" i="33"/>
  <c r="BI153" i="33"/>
  <c r="AM151" i="33"/>
  <c r="BG57" i="33"/>
  <c r="AM154" i="33"/>
  <c r="BG71" i="33"/>
  <c r="BH83" i="33"/>
  <c r="BH29" i="33"/>
  <c r="BG81" i="33"/>
  <c r="BG141" i="33"/>
  <c r="BI36" i="33"/>
  <c r="BH50" i="33"/>
  <c r="BH113" i="33"/>
  <c r="BJ78" i="33"/>
  <c r="BJ29" i="33"/>
  <c r="BG43" i="33"/>
  <c r="C120" i="33"/>
  <c r="BI106" i="33"/>
  <c r="L120" i="33"/>
  <c r="AT120" i="33" s="1"/>
  <c r="BL148" i="33"/>
  <c r="H85" i="33"/>
  <c r="AP85" i="33" s="1"/>
  <c r="AP80" i="33"/>
  <c r="BL80" i="33"/>
  <c r="BH150" i="33"/>
  <c r="R155" i="33"/>
  <c r="BK106" i="33"/>
  <c r="BK117" i="33"/>
  <c r="AO117" i="33"/>
  <c r="BK99" i="33"/>
  <c r="BJ57" i="33"/>
  <c r="BJ15" i="33"/>
  <c r="BJ148" i="33"/>
  <c r="BJ113" i="33"/>
  <c r="BL78" i="33"/>
  <c r="AP152" i="33"/>
  <c r="BL152" i="33"/>
  <c r="BK43" i="33"/>
  <c r="I155" i="33"/>
  <c r="AP151" i="33"/>
  <c r="BL151" i="33"/>
  <c r="AL115" i="33"/>
  <c r="H155" i="33"/>
  <c r="AO71" i="33"/>
  <c r="G85" i="33"/>
  <c r="AO85" i="33" s="1"/>
  <c r="BK82" i="33"/>
  <c r="AO82" i="33"/>
  <c r="BG116" i="33"/>
  <c r="AL151" i="33"/>
  <c r="BG148" i="33"/>
  <c r="BK119" i="33"/>
  <c r="AO119" i="33"/>
  <c r="BL119" i="33"/>
  <c r="AP119" i="33"/>
  <c r="BL115" i="33"/>
  <c r="AP115" i="33"/>
  <c r="BK148" i="33"/>
  <c r="BK141" i="33"/>
  <c r="BK127" i="33"/>
  <c r="BK113" i="33"/>
  <c r="BK118" i="33"/>
  <c r="AO118" i="33"/>
  <c r="BJ50" i="33"/>
  <c r="BJ36" i="33"/>
  <c r="BJ141" i="33"/>
  <c r="BJ134" i="33"/>
  <c r="BJ106" i="33"/>
  <c r="BL64" i="33"/>
  <c r="BL50" i="33"/>
  <c r="BL36" i="33"/>
  <c r="BL15" i="33"/>
  <c r="BL127" i="33"/>
  <c r="AP154" i="33"/>
  <c r="BL154" i="33"/>
  <c r="BK71" i="33"/>
  <c r="BK50" i="33"/>
  <c r="BK22" i="33"/>
  <c r="BJ99" i="33"/>
  <c r="BL71" i="33"/>
  <c r="BL29" i="33"/>
  <c r="BL22" i="33"/>
  <c r="BL134" i="33"/>
  <c r="BL113" i="33"/>
  <c r="BL106" i="33"/>
  <c r="BL82" i="33"/>
  <c r="AP82" i="33"/>
  <c r="BL99" i="33"/>
  <c r="BK78" i="33"/>
  <c r="BK57" i="33"/>
  <c r="BK36" i="33"/>
  <c r="BK29" i="33"/>
  <c r="BK15" i="33"/>
  <c r="H120" i="33"/>
  <c r="AP120" i="33" s="1"/>
  <c r="AP117" i="33"/>
  <c r="BL117" i="33"/>
  <c r="BK80" i="33"/>
  <c r="AO80" i="33"/>
  <c r="BG22" i="33"/>
  <c r="BH36" i="33"/>
  <c r="BH119" i="33"/>
  <c r="BL150" i="33"/>
  <c r="AP150" i="33"/>
  <c r="AP153" i="33"/>
  <c r="BL153" i="33"/>
  <c r="BH78" i="33"/>
  <c r="BG119" i="33"/>
  <c r="BK116" i="33"/>
  <c r="AO116" i="33"/>
  <c r="G120" i="33"/>
  <c r="AO120" i="33" s="1"/>
  <c r="BK115" i="33"/>
  <c r="AO115" i="33"/>
  <c r="BI141" i="33"/>
  <c r="S155" i="33"/>
  <c r="BJ71" i="33"/>
  <c r="BK134" i="33"/>
  <c r="BK81" i="33"/>
  <c r="AO81" i="33"/>
  <c r="BJ64" i="33"/>
  <c r="BJ43" i="33"/>
  <c r="BJ22" i="33"/>
  <c r="BJ127" i="33"/>
  <c r="BL57" i="33"/>
  <c r="BL43" i="33"/>
  <c r="BL141" i="33"/>
  <c r="BK64" i="33"/>
  <c r="BK150" i="33"/>
  <c r="AO150" i="33"/>
  <c r="AN154" i="33"/>
  <c r="BJ154" i="33"/>
  <c r="AN150" i="33"/>
  <c r="BJ150" i="33"/>
  <c r="BK153" i="33"/>
  <c r="AO153" i="33"/>
  <c r="AO151" i="33"/>
  <c r="BK151" i="33"/>
  <c r="AN151" i="33"/>
  <c r="BJ151" i="33"/>
  <c r="AN153" i="33"/>
  <c r="BJ153" i="33"/>
  <c r="AN152" i="33"/>
  <c r="BJ152" i="33"/>
  <c r="BK154" i="33"/>
  <c r="AO154" i="33"/>
  <c r="AO152" i="33"/>
  <c r="BK152" i="33"/>
  <c r="O120" i="33"/>
  <c r="AW120" i="33" s="1"/>
  <c r="BH106" i="33"/>
  <c r="BG113" i="33"/>
  <c r="BG64" i="33"/>
  <c r="BG50" i="33"/>
  <c r="BH99" i="33"/>
  <c r="AK119" i="33"/>
  <c r="BH148" i="33"/>
  <c r="AM153" i="33"/>
  <c r="BH134" i="33"/>
  <c r="BH151" i="33"/>
  <c r="BH153" i="33"/>
  <c r="K155" i="33"/>
  <c r="BI22" i="33"/>
  <c r="BI78" i="33"/>
  <c r="BI151" i="33"/>
  <c r="P155" i="33"/>
  <c r="L155" i="33"/>
  <c r="BG134" i="33"/>
  <c r="BG106" i="33"/>
  <c r="BG82" i="33"/>
  <c r="AK82" i="33"/>
  <c r="P85" i="33"/>
  <c r="AX85" i="33" s="1"/>
  <c r="O85" i="33"/>
  <c r="AW85" i="33" s="1"/>
  <c r="AL82" i="33"/>
  <c r="BG99" i="33"/>
  <c r="BG78" i="33"/>
  <c r="O155" i="33"/>
  <c r="N155" i="33"/>
  <c r="G155" i="33"/>
  <c r="BI150" i="33"/>
  <c r="AM150" i="33"/>
  <c r="BG29" i="33"/>
  <c r="A30" i="33"/>
  <c r="AM77" i="27"/>
  <c r="AM76" i="27"/>
  <c r="AM75" i="27"/>
  <c r="AM74" i="27"/>
  <c r="AM73" i="27"/>
  <c r="BI77" i="11"/>
  <c r="BI76" i="11"/>
  <c r="BI75" i="11"/>
  <c r="BI74" i="11"/>
  <c r="BI73" i="11"/>
  <c r="AM77" i="11"/>
  <c r="AM76" i="11"/>
  <c r="AM75" i="11"/>
  <c r="AM74" i="11"/>
  <c r="AM73" i="11"/>
  <c r="Q78" i="11"/>
  <c r="AY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H77" i="11"/>
  <c r="BH76" i="11"/>
  <c r="BH75" i="11"/>
  <c r="BH74" i="11"/>
  <c r="BH73" i="11"/>
  <c r="AL77" i="27"/>
  <c r="AL76" i="27"/>
  <c r="AL75" i="27"/>
  <c r="AL74" i="27"/>
  <c r="AL73" i="27"/>
  <c r="BI77" i="27"/>
  <c r="BI76" i="27"/>
  <c r="BI75" i="27"/>
  <c r="BI74" i="27"/>
  <c r="BI73" i="27"/>
  <c r="BH77" i="27"/>
  <c r="BH76" i="27"/>
  <c r="BH75" i="27"/>
  <c r="BH74" i="27"/>
  <c r="BH73" i="27"/>
  <c r="AL77" i="11"/>
  <c r="AL76" i="11"/>
  <c r="AL75" i="11"/>
  <c r="AL74" i="11"/>
  <c r="AL73" i="11"/>
  <c r="P78" i="11"/>
  <c r="AX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BW155" i="33" l="1"/>
  <c r="BA155" i="33"/>
  <c r="BU85" i="33"/>
  <c r="BV120" i="33"/>
  <c r="BV155" i="33"/>
  <c r="AZ155" i="33"/>
  <c r="BU155" i="33"/>
  <c r="AY155" i="33"/>
  <c r="BU120" i="33"/>
  <c r="BV85" i="33"/>
  <c r="BI120" i="33"/>
  <c r="AM155" i="33"/>
  <c r="AM85" i="33"/>
  <c r="BI155" i="33"/>
  <c r="BS85" i="33"/>
  <c r="AW155" i="33"/>
  <c r="BS155" i="33"/>
  <c r="BS120" i="33"/>
  <c r="BT155" i="33"/>
  <c r="AX155" i="33"/>
  <c r="BT85" i="33"/>
  <c r="BT120" i="33"/>
  <c r="BR120" i="33"/>
  <c r="BR85" i="33"/>
  <c r="BR155" i="33"/>
  <c r="AV155" i="33"/>
  <c r="BQ120" i="33"/>
  <c r="BP120" i="33"/>
  <c r="BQ85" i="33"/>
  <c r="BP155" i="33"/>
  <c r="AT155" i="33"/>
  <c r="BQ155" i="33"/>
  <c r="AU155" i="33"/>
  <c r="BP85" i="33"/>
  <c r="AM120" i="33"/>
  <c r="AN85" i="33"/>
  <c r="BI85" i="33"/>
  <c r="AL120" i="33"/>
  <c r="BN120" i="33"/>
  <c r="BO85" i="33"/>
  <c r="BN155" i="33"/>
  <c r="AR155" i="33"/>
  <c r="BN85" i="33"/>
  <c r="AS155" i="33"/>
  <c r="BO155" i="33"/>
  <c r="BO120" i="33"/>
  <c r="AN155" i="33"/>
  <c r="BJ155" i="33"/>
  <c r="BJ120" i="33"/>
  <c r="AN120" i="33"/>
  <c r="BJ85" i="33"/>
  <c r="BH120" i="33"/>
  <c r="AK85" i="33"/>
  <c r="BM155" i="33"/>
  <c r="AQ155" i="33"/>
  <c r="BH155" i="33"/>
  <c r="BG120" i="33"/>
  <c r="AK120" i="33"/>
  <c r="BH85" i="33"/>
  <c r="BG85" i="33"/>
  <c r="AL85" i="33"/>
  <c r="BK155" i="33"/>
  <c r="AO155" i="33"/>
  <c r="BL120" i="33"/>
  <c r="AP155" i="33"/>
  <c r="BL155" i="33"/>
  <c r="BK120" i="33"/>
  <c r="BL85" i="33"/>
  <c r="BK85" i="33"/>
  <c r="BI78" i="11"/>
  <c r="BH78" i="27"/>
  <c r="AL155" i="33"/>
  <c r="A37" i="33"/>
  <c r="BH78" i="11"/>
  <c r="BI78" i="27"/>
  <c r="Q113" i="27"/>
  <c r="AY113" i="27" s="1"/>
  <c r="Q106" i="27"/>
  <c r="AY106" i="27" s="1"/>
  <c r="Q113" i="11"/>
  <c r="AY113" i="11" s="1"/>
  <c r="Q106" i="11"/>
  <c r="AY106" i="11" s="1"/>
  <c r="Q99" i="11"/>
  <c r="AY99" i="11" s="1"/>
  <c r="A44" i="33" l="1"/>
  <c r="BI147" i="27"/>
  <c r="BH147" i="27"/>
  <c r="BG147" i="27"/>
  <c r="BI146" i="27"/>
  <c r="BH146" i="27"/>
  <c r="BG146" i="27"/>
  <c r="BI145" i="27"/>
  <c r="BH145" i="27"/>
  <c r="BG145" i="27"/>
  <c r="BI144" i="27"/>
  <c r="BH144" i="27"/>
  <c r="BG144" i="27"/>
  <c r="BI143" i="27"/>
  <c r="BH143" i="27"/>
  <c r="BG143" i="27"/>
  <c r="BI140" i="27"/>
  <c r="BH140" i="27"/>
  <c r="BG140" i="27"/>
  <c r="BI139" i="27"/>
  <c r="BH139" i="27"/>
  <c r="BG139" i="27"/>
  <c r="BI138" i="27"/>
  <c r="BH138" i="27"/>
  <c r="BG138" i="27"/>
  <c r="BI137" i="27"/>
  <c r="BH137" i="27"/>
  <c r="BG137" i="27"/>
  <c r="BI136" i="27"/>
  <c r="BH136" i="27"/>
  <c r="BG136" i="27"/>
  <c r="BI133" i="27"/>
  <c r="BH133" i="27"/>
  <c r="BG133" i="27"/>
  <c r="BI132" i="27"/>
  <c r="BH132" i="27"/>
  <c r="BG132" i="27"/>
  <c r="BI131" i="27"/>
  <c r="BH131" i="27"/>
  <c r="BG131" i="27"/>
  <c r="BI130" i="27"/>
  <c r="BH130" i="27"/>
  <c r="BG130" i="27"/>
  <c r="BI129" i="27"/>
  <c r="BH129" i="27"/>
  <c r="BG129" i="27"/>
  <c r="BI126" i="27"/>
  <c r="BH126" i="27"/>
  <c r="BG126" i="27"/>
  <c r="BI125" i="27"/>
  <c r="BH125" i="27"/>
  <c r="BG125" i="27"/>
  <c r="BI124" i="27"/>
  <c r="BH124" i="27"/>
  <c r="BG124" i="27"/>
  <c r="BI123" i="27"/>
  <c r="BH123" i="27"/>
  <c r="BG123" i="27"/>
  <c r="BI122" i="27"/>
  <c r="BH122" i="27"/>
  <c r="BG122" i="27"/>
  <c r="BI112" i="27"/>
  <c r="BH112" i="27"/>
  <c r="BG112" i="27"/>
  <c r="BI111" i="27"/>
  <c r="BH111" i="27"/>
  <c r="BG111" i="27"/>
  <c r="BI110" i="27"/>
  <c r="BH110" i="27"/>
  <c r="BG110" i="27"/>
  <c r="BI109" i="27"/>
  <c r="BH109" i="27"/>
  <c r="BG109" i="27"/>
  <c r="BI108" i="27"/>
  <c r="BH108" i="27"/>
  <c r="BG108" i="27"/>
  <c r="BI105" i="27"/>
  <c r="BH105" i="27"/>
  <c r="BG105" i="27"/>
  <c r="BI104" i="27"/>
  <c r="BH104" i="27"/>
  <c r="BG104" i="27"/>
  <c r="BI103" i="27"/>
  <c r="BH103" i="27"/>
  <c r="BG103" i="27"/>
  <c r="BI102" i="27"/>
  <c r="BH102" i="27"/>
  <c r="BG102" i="27"/>
  <c r="BI101" i="27"/>
  <c r="BH101" i="27"/>
  <c r="BG101" i="27"/>
  <c r="BI98" i="27"/>
  <c r="BH98" i="27"/>
  <c r="BG98" i="27"/>
  <c r="BI97" i="27"/>
  <c r="BH97" i="27"/>
  <c r="BG97" i="27"/>
  <c r="BI96" i="27"/>
  <c r="BH96" i="27"/>
  <c r="BG96" i="27"/>
  <c r="BI95" i="27"/>
  <c r="BH95" i="27"/>
  <c r="BG95" i="27"/>
  <c r="BI94" i="27"/>
  <c r="BH94" i="27"/>
  <c r="BG94" i="27"/>
  <c r="BG77" i="27"/>
  <c r="BG76" i="27"/>
  <c r="BG75" i="27"/>
  <c r="BG74" i="27"/>
  <c r="BG73" i="27"/>
  <c r="BI70" i="27"/>
  <c r="BH70" i="27"/>
  <c r="BG70" i="27"/>
  <c r="BI69" i="27"/>
  <c r="BH69" i="27"/>
  <c r="BG69" i="27"/>
  <c r="BI68" i="27"/>
  <c r="BH68" i="27"/>
  <c r="BG68" i="27"/>
  <c r="BI67" i="27"/>
  <c r="BH67" i="27"/>
  <c r="BG67" i="27"/>
  <c r="BI66" i="27"/>
  <c r="BH66" i="27"/>
  <c r="BG66" i="27"/>
  <c r="BI63" i="27"/>
  <c r="BH63" i="27"/>
  <c r="BG63" i="27"/>
  <c r="BI62" i="27"/>
  <c r="BH62" i="27"/>
  <c r="BG62" i="27"/>
  <c r="BI61" i="27"/>
  <c r="BH61" i="27"/>
  <c r="BG61" i="27"/>
  <c r="BI60" i="27"/>
  <c r="BH60" i="27"/>
  <c r="BG60" i="27"/>
  <c r="BI59" i="27"/>
  <c r="BH59" i="27"/>
  <c r="BG59" i="27"/>
  <c r="BI56" i="27"/>
  <c r="BH56" i="27"/>
  <c r="BG56" i="27"/>
  <c r="BI55" i="27"/>
  <c r="BH55" i="27"/>
  <c r="BG55" i="27"/>
  <c r="BI54" i="27"/>
  <c r="BH54" i="27"/>
  <c r="BG54" i="27"/>
  <c r="BI53" i="27"/>
  <c r="BH53" i="27"/>
  <c r="BG53" i="27"/>
  <c r="BI52" i="27"/>
  <c r="BH52" i="27"/>
  <c r="BG52" i="27"/>
  <c r="BI49" i="27"/>
  <c r="BH49" i="27"/>
  <c r="BG49" i="27"/>
  <c r="BI48" i="27"/>
  <c r="BH48" i="27"/>
  <c r="BG48" i="27"/>
  <c r="BI47" i="27"/>
  <c r="BH47" i="27"/>
  <c r="BG47" i="27"/>
  <c r="BI46" i="27"/>
  <c r="BH46" i="27"/>
  <c r="BG46" i="27"/>
  <c r="BI45" i="27"/>
  <c r="BH45" i="27"/>
  <c r="BG45" i="27"/>
  <c r="BI42" i="27"/>
  <c r="BH42" i="27"/>
  <c r="BG42" i="27"/>
  <c r="BI41" i="27"/>
  <c r="BH41" i="27"/>
  <c r="BG41" i="27"/>
  <c r="BI40" i="27"/>
  <c r="BH40" i="27"/>
  <c r="BG40" i="27"/>
  <c r="BI39" i="27"/>
  <c r="BH39" i="27"/>
  <c r="BG39" i="27"/>
  <c r="BI38" i="27"/>
  <c r="BH38" i="27"/>
  <c r="BG38" i="27"/>
  <c r="BI35" i="27"/>
  <c r="BH35" i="27"/>
  <c r="BG35" i="27"/>
  <c r="BI34" i="27"/>
  <c r="BH34" i="27"/>
  <c r="BG34" i="27"/>
  <c r="BI33" i="27"/>
  <c r="BH33" i="27"/>
  <c r="BG33" i="27"/>
  <c r="BI32" i="27"/>
  <c r="BH32" i="27"/>
  <c r="BG32" i="27"/>
  <c r="BI31" i="27"/>
  <c r="BH31" i="27"/>
  <c r="BG31" i="27"/>
  <c r="BI28" i="27"/>
  <c r="BH28" i="27"/>
  <c r="BG28" i="27"/>
  <c r="BI27" i="27"/>
  <c r="BH27" i="27"/>
  <c r="BG27" i="27"/>
  <c r="BI26" i="27"/>
  <c r="BH26" i="27"/>
  <c r="BG26" i="27"/>
  <c r="BI25" i="27"/>
  <c r="BH25" i="27"/>
  <c r="BG25" i="27"/>
  <c r="BI24" i="27"/>
  <c r="BH24" i="27"/>
  <c r="BG24" i="27"/>
  <c r="BI21" i="27"/>
  <c r="BH21" i="27"/>
  <c r="BG21" i="27"/>
  <c r="BI20" i="27"/>
  <c r="BH20" i="27"/>
  <c r="BG20" i="27"/>
  <c r="BI19" i="27"/>
  <c r="BH19" i="27"/>
  <c r="BG19" i="27"/>
  <c r="BI18" i="27"/>
  <c r="BH18" i="27"/>
  <c r="BG18" i="27"/>
  <c r="BI17" i="27"/>
  <c r="BH17" i="27"/>
  <c r="BG17" i="27"/>
  <c r="BI14" i="27"/>
  <c r="BH14" i="27"/>
  <c r="BG14" i="27"/>
  <c r="BI13" i="27"/>
  <c r="BH13" i="27"/>
  <c r="BG13" i="27"/>
  <c r="BI12" i="27"/>
  <c r="BH12" i="27"/>
  <c r="BG12" i="27"/>
  <c r="BI11" i="27"/>
  <c r="BH11" i="27"/>
  <c r="BG11" i="27"/>
  <c r="BI10" i="27"/>
  <c r="BH10" i="27"/>
  <c r="BG10" i="27"/>
  <c r="AM147" i="27"/>
  <c r="AL147" i="27"/>
  <c r="AK147" i="27"/>
  <c r="AM146" i="27"/>
  <c r="AL146" i="27"/>
  <c r="AK146" i="27"/>
  <c r="AM145" i="27"/>
  <c r="AL145" i="27"/>
  <c r="AK145" i="27"/>
  <c r="AM144" i="27"/>
  <c r="AL144" i="27"/>
  <c r="AK144" i="27"/>
  <c r="AM143" i="27"/>
  <c r="AL143" i="27"/>
  <c r="AK143" i="27"/>
  <c r="AM140" i="27"/>
  <c r="AL140" i="27"/>
  <c r="AK140" i="27"/>
  <c r="AM139" i="27"/>
  <c r="AL139" i="27"/>
  <c r="AK139" i="27"/>
  <c r="AM138" i="27"/>
  <c r="AL138" i="27"/>
  <c r="AK138" i="27"/>
  <c r="AM137" i="27"/>
  <c r="AL137" i="27"/>
  <c r="AK137" i="27"/>
  <c r="AM136" i="27"/>
  <c r="AL136" i="27"/>
  <c r="AK136" i="27"/>
  <c r="AM133" i="27"/>
  <c r="AL133" i="27"/>
  <c r="AK133" i="27"/>
  <c r="AM132" i="27"/>
  <c r="AL132" i="27"/>
  <c r="AK132" i="27"/>
  <c r="AM131" i="27"/>
  <c r="AL131" i="27"/>
  <c r="AK131" i="27"/>
  <c r="AM130" i="27"/>
  <c r="AL130" i="27"/>
  <c r="AK130" i="27"/>
  <c r="AM129" i="27"/>
  <c r="AL129" i="27"/>
  <c r="AK129" i="27"/>
  <c r="AM126" i="27"/>
  <c r="AL126" i="27"/>
  <c r="AK126" i="27"/>
  <c r="AM125" i="27"/>
  <c r="AL125" i="27"/>
  <c r="AK125" i="27"/>
  <c r="AM124" i="27"/>
  <c r="AL124" i="27"/>
  <c r="AK124" i="27"/>
  <c r="AM123" i="27"/>
  <c r="AL123" i="27"/>
  <c r="AK123" i="27"/>
  <c r="AM122" i="27"/>
  <c r="AL122" i="27"/>
  <c r="AK122" i="27"/>
  <c r="AM112" i="27"/>
  <c r="AL112" i="27"/>
  <c r="AK112" i="27"/>
  <c r="AM111" i="27"/>
  <c r="AL111" i="27"/>
  <c r="AK111" i="27"/>
  <c r="AM110" i="27"/>
  <c r="AL110" i="27"/>
  <c r="AK110" i="27"/>
  <c r="AM109" i="27"/>
  <c r="AL109" i="27"/>
  <c r="AK109" i="27"/>
  <c r="AM108" i="27"/>
  <c r="AL108" i="27"/>
  <c r="AK108" i="27"/>
  <c r="AM105" i="27"/>
  <c r="AL105" i="27"/>
  <c r="AK105" i="27"/>
  <c r="AM104" i="27"/>
  <c r="AL104" i="27"/>
  <c r="AK104" i="27"/>
  <c r="AM103" i="27"/>
  <c r="AL103" i="27"/>
  <c r="AK103" i="27"/>
  <c r="AM102" i="27"/>
  <c r="AL102" i="27"/>
  <c r="AK102" i="27"/>
  <c r="AM101" i="27"/>
  <c r="AL101" i="27"/>
  <c r="AK101" i="27"/>
  <c r="AM98" i="27"/>
  <c r="AL98" i="27"/>
  <c r="AK98" i="27"/>
  <c r="AM97" i="27"/>
  <c r="AL97" i="27"/>
  <c r="AK97" i="27"/>
  <c r="AM96" i="27"/>
  <c r="AL96" i="27"/>
  <c r="AK96" i="27"/>
  <c r="AM95" i="27"/>
  <c r="AL95" i="27"/>
  <c r="AK95" i="27"/>
  <c r="AM94" i="27"/>
  <c r="AL94" i="27"/>
  <c r="AK94" i="27"/>
  <c r="AK77" i="27"/>
  <c r="AK76" i="27"/>
  <c r="AK75" i="27"/>
  <c r="AK74" i="27"/>
  <c r="AK73" i="27"/>
  <c r="AM70" i="27"/>
  <c r="AL70" i="27"/>
  <c r="AK70" i="27"/>
  <c r="AM69" i="27"/>
  <c r="AL69" i="27"/>
  <c r="AK69" i="27"/>
  <c r="AM68" i="27"/>
  <c r="AL68" i="27"/>
  <c r="AK68" i="27"/>
  <c r="AM67" i="27"/>
  <c r="AL67" i="27"/>
  <c r="AK67" i="27"/>
  <c r="AM66" i="27"/>
  <c r="AL66" i="27"/>
  <c r="AK66" i="27"/>
  <c r="AM63" i="27"/>
  <c r="AL63" i="27"/>
  <c r="AK63" i="27"/>
  <c r="AM62" i="27"/>
  <c r="AL62" i="27"/>
  <c r="AK62" i="27"/>
  <c r="AM61" i="27"/>
  <c r="AL61" i="27"/>
  <c r="AK61" i="27"/>
  <c r="AM60" i="27"/>
  <c r="AL60" i="27"/>
  <c r="AK60" i="27"/>
  <c r="AM59" i="27"/>
  <c r="AL59" i="27"/>
  <c r="AK59" i="27"/>
  <c r="AM56" i="27"/>
  <c r="AL56" i="27"/>
  <c r="AK56" i="27"/>
  <c r="AM55" i="27"/>
  <c r="AL55" i="27"/>
  <c r="AK55" i="27"/>
  <c r="AM54" i="27"/>
  <c r="AL54" i="27"/>
  <c r="AK54" i="27"/>
  <c r="AM53" i="27"/>
  <c r="AL53" i="27"/>
  <c r="AK53" i="27"/>
  <c r="AM52" i="27"/>
  <c r="AL52" i="27"/>
  <c r="AK52" i="27"/>
  <c r="AM49" i="27"/>
  <c r="AL49" i="27"/>
  <c r="AK49" i="27"/>
  <c r="AM48" i="27"/>
  <c r="AL48" i="27"/>
  <c r="AK48" i="27"/>
  <c r="AM47" i="27"/>
  <c r="AL47" i="27"/>
  <c r="AK47" i="27"/>
  <c r="AM46" i="27"/>
  <c r="AL46" i="27"/>
  <c r="AK46" i="27"/>
  <c r="AM45" i="27"/>
  <c r="AL45" i="27"/>
  <c r="AK45" i="27"/>
  <c r="AM42" i="27"/>
  <c r="AL42" i="27"/>
  <c r="AK42" i="27"/>
  <c r="AM41" i="27"/>
  <c r="AL41" i="27"/>
  <c r="AK41" i="27"/>
  <c r="AM40" i="27"/>
  <c r="AL40" i="27"/>
  <c r="AK40" i="27"/>
  <c r="AM39" i="27"/>
  <c r="AL39" i="27"/>
  <c r="AK39" i="27"/>
  <c r="AM38" i="27"/>
  <c r="AL38" i="27"/>
  <c r="AK38" i="27"/>
  <c r="AM35" i="27"/>
  <c r="AL35" i="27"/>
  <c r="AK35" i="27"/>
  <c r="AM34" i="27"/>
  <c r="AL34" i="27"/>
  <c r="AK34" i="27"/>
  <c r="AM33" i="27"/>
  <c r="AL33" i="27"/>
  <c r="AK33" i="27"/>
  <c r="AM32" i="27"/>
  <c r="AL32" i="27"/>
  <c r="AK32" i="27"/>
  <c r="AM31" i="27"/>
  <c r="AL31" i="27"/>
  <c r="AK31" i="27"/>
  <c r="AM28" i="27"/>
  <c r="AL28" i="27"/>
  <c r="AK28" i="27"/>
  <c r="AM27" i="27"/>
  <c r="AL27" i="27"/>
  <c r="AK27" i="27"/>
  <c r="AM26" i="27"/>
  <c r="AL26" i="27"/>
  <c r="AK26" i="27"/>
  <c r="AM25" i="27"/>
  <c r="AL25" i="27"/>
  <c r="AK25" i="27"/>
  <c r="AM24" i="27"/>
  <c r="AL24" i="27"/>
  <c r="AK24" i="27"/>
  <c r="AM21" i="27"/>
  <c r="AL21" i="27"/>
  <c r="AK21" i="27"/>
  <c r="AM20" i="27"/>
  <c r="AL20" i="27"/>
  <c r="AK20" i="27"/>
  <c r="AM19" i="27"/>
  <c r="AL19" i="27"/>
  <c r="AK19" i="27"/>
  <c r="AM18" i="27"/>
  <c r="AL18" i="27"/>
  <c r="AK18" i="27"/>
  <c r="AM17" i="27"/>
  <c r="AL17" i="27"/>
  <c r="AK17" i="27"/>
  <c r="AM14" i="27"/>
  <c r="AL14" i="27"/>
  <c r="AK14" i="27"/>
  <c r="AM13" i="27"/>
  <c r="AL13" i="27"/>
  <c r="AK13" i="27"/>
  <c r="AM12" i="27"/>
  <c r="AL12" i="27"/>
  <c r="AK12" i="27"/>
  <c r="AM11" i="27"/>
  <c r="AL11" i="27"/>
  <c r="AK11" i="27"/>
  <c r="AM10" i="27"/>
  <c r="AL10" i="27"/>
  <c r="AK10" i="27"/>
  <c r="BI56" i="11"/>
  <c r="BH56" i="11"/>
  <c r="BG56" i="11"/>
  <c r="BI55" i="11"/>
  <c r="BH55" i="11"/>
  <c r="BG55" i="11"/>
  <c r="BI54" i="11"/>
  <c r="BH54" i="11"/>
  <c r="BG54" i="11"/>
  <c r="BI53" i="11"/>
  <c r="BH53" i="11"/>
  <c r="BG53" i="11"/>
  <c r="BI52" i="11"/>
  <c r="BH52" i="11"/>
  <c r="BG52" i="11"/>
  <c r="BI49" i="11"/>
  <c r="BH49" i="11"/>
  <c r="BG49" i="11"/>
  <c r="BI48" i="11"/>
  <c r="BH48" i="11"/>
  <c r="BG48" i="11"/>
  <c r="BI47" i="11"/>
  <c r="BH47" i="11"/>
  <c r="BG47" i="11"/>
  <c r="BI46" i="11"/>
  <c r="BH46" i="11"/>
  <c r="BG46" i="11"/>
  <c r="BI45" i="11"/>
  <c r="BH45" i="11"/>
  <c r="BG45" i="11"/>
  <c r="BI42" i="11"/>
  <c r="BH42" i="11"/>
  <c r="BG42" i="11"/>
  <c r="BI41" i="11"/>
  <c r="BH41" i="11"/>
  <c r="BG41" i="11"/>
  <c r="BI40" i="11"/>
  <c r="BH40" i="11"/>
  <c r="BG40" i="11"/>
  <c r="BI39" i="11"/>
  <c r="BH39" i="11"/>
  <c r="BG39" i="11"/>
  <c r="BI38" i="11"/>
  <c r="BH38" i="11"/>
  <c r="BG38" i="11"/>
  <c r="BI35" i="11"/>
  <c r="BH35" i="11"/>
  <c r="BG35" i="11"/>
  <c r="BI34" i="11"/>
  <c r="BH34" i="11"/>
  <c r="BG34" i="11"/>
  <c r="BI33" i="11"/>
  <c r="BH33" i="11"/>
  <c r="BG33" i="11"/>
  <c r="BI32" i="11"/>
  <c r="BH32" i="11"/>
  <c r="BG32" i="11"/>
  <c r="BI31" i="11"/>
  <c r="BH31" i="11"/>
  <c r="BG31" i="11"/>
  <c r="BI28" i="11"/>
  <c r="BH28" i="11"/>
  <c r="BG28" i="11"/>
  <c r="BI27" i="11"/>
  <c r="BH27" i="11"/>
  <c r="BG27" i="11"/>
  <c r="BI26" i="11"/>
  <c r="BH26" i="11"/>
  <c r="BG26" i="11"/>
  <c r="BI25" i="11"/>
  <c r="BH25" i="11"/>
  <c r="BG25" i="11"/>
  <c r="BI24" i="11"/>
  <c r="BH24" i="11"/>
  <c r="BG24" i="11"/>
  <c r="BI21" i="11"/>
  <c r="BH21" i="11"/>
  <c r="BG21" i="11"/>
  <c r="BI20" i="11"/>
  <c r="BH20" i="11"/>
  <c r="BG20" i="11"/>
  <c r="BI19" i="11"/>
  <c r="BH19" i="11"/>
  <c r="BG19" i="11"/>
  <c r="BI18" i="11"/>
  <c r="BH18" i="11"/>
  <c r="BG18" i="11"/>
  <c r="BI17" i="11"/>
  <c r="BH17" i="11"/>
  <c r="BG17" i="11"/>
  <c r="AM147" i="11"/>
  <c r="AL147" i="11"/>
  <c r="AK147" i="11"/>
  <c r="AM146" i="11"/>
  <c r="AL146" i="11"/>
  <c r="AK146" i="11"/>
  <c r="AM145" i="11"/>
  <c r="AL145" i="11"/>
  <c r="AK145" i="11"/>
  <c r="AM144" i="11"/>
  <c r="AL144" i="11"/>
  <c r="AK144" i="11"/>
  <c r="AM143" i="11"/>
  <c r="AL143" i="11"/>
  <c r="AK143" i="11"/>
  <c r="AM140" i="11"/>
  <c r="AL140" i="11"/>
  <c r="AK140" i="11"/>
  <c r="AM139" i="11"/>
  <c r="AL139" i="11"/>
  <c r="AK139" i="11"/>
  <c r="AM138" i="11"/>
  <c r="AL138" i="11"/>
  <c r="AK138" i="11"/>
  <c r="AM137" i="11"/>
  <c r="AL137" i="11"/>
  <c r="AK137" i="11"/>
  <c r="AM136" i="11"/>
  <c r="AL136" i="11"/>
  <c r="AK136" i="11"/>
  <c r="AM133" i="11"/>
  <c r="AL133" i="11"/>
  <c r="AK133" i="11"/>
  <c r="AM132" i="11"/>
  <c r="AL132" i="11"/>
  <c r="AK132" i="11"/>
  <c r="AM131" i="11"/>
  <c r="AL131" i="11"/>
  <c r="AK131" i="11"/>
  <c r="AM130" i="11"/>
  <c r="AL130" i="11"/>
  <c r="AK130" i="11"/>
  <c r="AM129" i="11"/>
  <c r="AL129" i="11"/>
  <c r="AK129" i="11"/>
  <c r="AM126" i="11"/>
  <c r="AL126" i="11"/>
  <c r="AK126" i="11"/>
  <c r="AM125" i="11"/>
  <c r="AL125" i="11"/>
  <c r="AK125" i="11"/>
  <c r="AM124" i="11"/>
  <c r="AL124" i="11"/>
  <c r="AK124" i="11"/>
  <c r="AM123" i="11"/>
  <c r="AL123" i="11"/>
  <c r="AK123" i="11"/>
  <c r="AM122" i="11"/>
  <c r="AL122" i="11"/>
  <c r="AK122" i="11"/>
  <c r="AM112" i="11"/>
  <c r="AL112" i="11"/>
  <c r="AK112" i="11"/>
  <c r="AM111" i="11"/>
  <c r="AL111" i="11"/>
  <c r="AK111" i="11"/>
  <c r="AM110" i="11"/>
  <c r="AL110" i="11"/>
  <c r="AK110" i="11"/>
  <c r="AM109" i="11"/>
  <c r="AL109" i="11"/>
  <c r="AK109" i="11"/>
  <c r="AM108" i="11"/>
  <c r="AL108" i="11"/>
  <c r="AK108" i="11"/>
  <c r="AM105" i="11"/>
  <c r="AL105" i="11"/>
  <c r="AK105" i="11"/>
  <c r="AM104" i="11"/>
  <c r="AL104" i="11"/>
  <c r="AK104" i="11"/>
  <c r="AM103" i="11"/>
  <c r="AL103" i="11"/>
  <c r="AK103" i="11"/>
  <c r="AM102" i="11"/>
  <c r="AL102" i="11"/>
  <c r="AK102" i="11"/>
  <c r="AM101" i="11"/>
  <c r="AL101" i="11"/>
  <c r="AK101" i="11"/>
  <c r="AM98" i="11"/>
  <c r="AL98" i="11"/>
  <c r="AK98" i="11"/>
  <c r="AM97" i="11"/>
  <c r="AL97" i="11"/>
  <c r="AK97" i="11"/>
  <c r="AM96" i="11"/>
  <c r="AL96" i="11"/>
  <c r="AK96" i="11"/>
  <c r="AM95" i="11"/>
  <c r="AL95" i="11"/>
  <c r="AK95" i="11"/>
  <c r="AM94" i="11"/>
  <c r="AL94" i="11"/>
  <c r="AK94" i="11"/>
  <c r="AK77" i="11"/>
  <c r="AK76" i="11"/>
  <c r="AK75" i="11"/>
  <c r="AK74" i="11"/>
  <c r="AK73" i="11"/>
  <c r="AM70" i="11"/>
  <c r="AL70" i="11"/>
  <c r="AK70" i="11"/>
  <c r="AM69" i="11"/>
  <c r="AL69" i="11"/>
  <c r="AK69" i="11"/>
  <c r="AM68" i="11"/>
  <c r="AL68" i="11"/>
  <c r="AK68" i="11"/>
  <c r="AM67" i="11"/>
  <c r="AL67" i="11"/>
  <c r="AK67" i="11"/>
  <c r="AM66" i="11"/>
  <c r="AL66" i="11"/>
  <c r="AK66" i="11"/>
  <c r="AM63" i="11"/>
  <c r="AL63" i="11"/>
  <c r="AK63" i="11"/>
  <c r="AM62" i="11"/>
  <c r="AL62" i="11"/>
  <c r="AK62" i="11"/>
  <c r="AM61" i="11"/>
  <c r="AL61" i="11"/>
  <c r="AK61" i="11"/>
  <c r="AM60" i="11"/>
  <c r="AL60" i="11"/>
  <c r="AK60" i="11"/>
  <c r="AM59" i="11"/>
  <c r="AL59" i="11"/>
  <c r="AK59" i="11"/>
  <c r="AM56" i="11"/>
  <c r="AL56" i="11"/>
  <c r="AK56" i="11"/>
  <c r="AM55" i="11"/>
  <c r="AL55" i="11"/>
  <c r="AK55" i="11"/>
  <c r="AM54" i="11"/>
  <c r="AL54" i="11"/>
  <c r="AK54" i="11"/>
  <c r="AM53" i="11"/>
  <c r="AL53" i="11"/>
  <c r="AK53" i="11"/>
  <c r="AM52" i="11"/>
  <c r="AL52" i="11"/>
  <c r="AK52" i="11"/>
  <c r="AM49" i="11"/>
  <c r="AL49" i="11"/>
  <c r="AK49" i="11"/>
  <c r="AM48" i="11"/>
  <c r="AL48" i="11"/>
  <c r="AK48" i="11"/>
  <c r="AM47" i="11"/>
  <c r="AL47" i="11"/>
  <c r="AK47" i="11"/>
  <c r="AM46" i="11"/>
  <c r="AL46" i="11"/>
  <c r="AK46" i="11"/>
  <c r="AM45" i="11"/>
  <c r="AL45" i="11"/>
  <c r="AK45" i="11"/>
  <c r="AM42" i="11"/>
  <c r="AL42" i="11"/>
  <c r="AK42" i="11"/>
  <c r="AM41" i="11"/>
  <c r="AL41" i="11"/>
  <c r="AK41" i="11"/>
  <c r="AM40" i="11"/>
  <c r="AL40" i="11"/>
  <c r="AK40" i="11"/>
  <c r="AM39" i="11"/>
  <c r="AL39" i="11"/>
  <c r="AK39" i="11"/>
  <c r="AM38" i="11"/>
  <c r="AL38" i="11"/>
  <c r="AK38" i="11"/>
  <c r="AM35" i="11"/>
  <c r="AL35" i="11"/>
  <c r="AK35" i="11"/>
  <c r="AM34" i="11"/>
  <c r="AL34" i="11"/>
  <c r="AK34" i="11"/>
  <c r="AM33" i="11"/>
  <c r="AL33" i="11"/>
  <c r="AK33" i="11"/>
  <c r="AM32" i="11"/>
  <c r="AL32" i="11"/>
  <c r="AK32" i="11"/>
  <c r="AM31" i="11"/>
  <c r="AL31" i="11"/>
  <c r="AK31" i="11"/>
  <c r="AM28" i="11"/>
  <c r="AL28" i="11"/>
  <c r="AK28" i="11"/>
  <c r="AM27" i="11"/>
  <c r="AL27" i="11"/>
  <c r="AK27" i="11"/>
  <c r="AM26" i="11"/>
  <c r="AL26" i="11"/>
  <c r="AK26" i="11"/>
  <c r="AM25" i="11"/>
  <c r="AL25" i="11"/>
  <c r="AK25" i="11"/>
  <c r="AM24" i="11"/>
  <c r="AL24" i="11"/>
  <c r="AK24" i="11"/>
  <c r="AM21" i="11"/>
  <c r="AL21" i="11"/>
  <c r="AK21" i="11"/>
  <c r="AM20" i="11"/>
  <c r="AL20" i="11"/>
  <c r="AK20" i="11"/>
  <c r="AM19" i="11"/>
  <c r="AL19" i="11"/>
  <c r="AK19" i="11"/>
  <c r="AM18" i="11"/>
  <c r="AL18" i="11"/>
  <c r="AK18" i="11"/>
  <c r="AM17" i="11"/>
  <c r="AL17" i="11"/>
  <c r="AK17" i="11"/>
  <c r="AM14" i="11"/>
  <c r="AL14" i="11"/>
  <c r="AM13" i="11"/>
  <c r="AL13" i="11"/>
  <c r="AM12" i="11"/>
  <c r="AL12" i="11"/>
  <c r="AM11" i="11"/>
  <c r="AL11" i="11"/>
  <c r="AM10" i="11"/>
  <c r="AL10" i="11"/>
  <c r="BG147" i="11"/>
  <c r="BG146" i="11"/>
  <c r="BG145" i="11"/>
  <c r="BG144" i="11"/>
  <c r="BG143" i="11"/>
  <c r="BI147" i="11"/>
  <c r="BH147" i="11"/>
  <c r="BI146" i="11"/>
  <c r="BH146" i="11"/>
  <c r="BI145" i="11"/>
  <c r="BH145" i="11"/>
  <c r="BI144" i="11"/>
  <c r="BH144" i="11"/>
  <c r="BI143" i="11"/>
  <c r="BH143" i="11"/>
  <c r="BI140" i="11"/>
  <c r="BH140" i="11"/>
  <c r="BI139" i="11"/>
  <c r="BH139" i="11"/>
  <c r="BI138" i="11"/>
  <c r="BH138" i="11"/>
  <c r="BI137" i="11"/>
  <c r="BH137" i="11"/>
  <c r="BI136" i="11"/>
  <c r="BH136" i="11"/>
  <c r="BI133" i="11"/>
  <c r="BH133" i="11"/>
  <c r="BI132" i="11"/>
  <c r="BH132" i="11"/>
  <c r="BI131" i="11"/>
  <c r="BH131" i="11"/>
  <c r="BI130" i="11"/>
  <c r="BH130" i="11"/>
  <c r="BI129" i="11"/>
  <c r="BH129" i="11"/>
  <c r="BI126" i="11"/>
  <c r="BH126" i="11"/>
  <c r="BI125" i="11"/>
  <c r="BH125" i="11"/>
  <c r="BI124" i="11"/>
  <c r="BH124" i="11"/>
  <c r="BI123" i="11"/>
  <c r="BH123" i="11"/>
  <c r="BI122" i="11"/>
  <c r="BH122" i="11"/>
  <c r="BI112" i="11"/>
  <c r="BH112" i="11"/>
  <c r="BI111" i="11"/>
  <c r="BH111" i="11"/>
  <c r="BI110" i="11"/>
  <c r="BH110" i="11"/>
  <c r="BI109" i="11"/>
  <c r="BH109" i="11"/>
  <c r="BI108" i="11"/>
  <c r="BH108" i="11"/>
  <c r="BI105" i="11"/>
  <c r="BH105" i="11"/>
  <c r="BI104" i="11"/>
  <c r="BH104" i="11"/>
  <c r="BI103" i="11"/>
  <c r="BH103" i="11"/>
  <c r="BI102" i="11"/>
  <c r="BH102" i="11"/>
  <c r="BI101" i="11"/>
  <c r="BH101" i="11"/>
  <c r="BI98" i="11"/>
  <c r="BH98" i="11"/>
  <c r="BI97" i="11"/>
  <c r="BH97" i="11"/>
  <c r="BI96" i="11"/>
  <c r="BH96" i="11"/>
  <c r="BI95" i="11"/>
  <c r="BH95" i="11"/>
  <c r="BI94" i="11"/>
  <c r="BH94" i="11"/>
  <c r="BI70" i="11"/>
  <c r="BH70" i="11"/>
  <c r="BI69" i="11"/>
  <c r="BH69" i="11"/>
  <c r="BI68" i="11"/>
  <c r="BH68" i="11"/>
  <c r="BI67" i="11"/>
  <c r="BH67" i="11"/>
  <c r="BI66" i="11"/>
  <c r="BH66" i="11"/>
  <c r="BI63" i="11"/>
  <c r="BH63" i="11"/>
  <c r="BI62" i="11"/>
  <c r="BH62" i="11"/>
  <c r="BI61" i="11"/>
  <c r="BH61" i="11"/>
  <c r="BI60" i="11"/>
  <c r="BH60" i="11"/>
  <c r="BI59" i="11"/>
  <c r="BH59" i="11"/>
  <c r="BI14" i="11"/>
  <c r="BH14" i="11"/>
  <c r="BI13" i="11"/>
  <c r="BH13" i="11"/>
  <c r="BI12" i="11"/>
  <c r="BH12" i="11"/>
  <c r="BI11" i="11"/>
  <c r="BH11" i="11"/>
  <c r="BI10" i="11"/>
  <c r="BH10" i="11"/>
  <c r="BG148" i="11" l="1"/>
  <c r="BI148" i="11"/>
  <c r="BG134" i="27"/>
  <c r="BH148" i="11"/>
  <c r="BG29" i="27"/>
  <c r="BH36" i="27"/>
  <c r="BG50" i="27"/>
  <c r="BH57" i="27"/>
  <c r="BG22" i="27"/>
  <c r="BH29" i="27"/>
  <c r="BG57" i="27"/>
  <c r="BH64" i="27"/>
  <c r="BH99" i="27"/>
  <c r="BG113" i="27"/>
  <c r="BG99" i="27"/>
  <c r="BG106" i="27"/>
  <c r="BH106" i="27"/>
  <c r="BH113" i="27"/>
  <c r="BI141" i="27"/>
  <c r="BG15" i="27"/>
  <c r="BG36" i="27"/>
  <c r="BG43" i="27"/>
  <c r="BH43" i="27"/>
  <c r="BH50" i="27"/>
  <c r="BG64" i="27"/>
  <c r="BG71" i="27"/>
  <c r="BH71" i="27"/>
  <c r="BH127" i="27"/>
  <c r="BG141" i="27"/>
  <c r="BG148" i="27"/>
  <c r="BH148" i="27"/>
  <c r="BG127" i="27"/>
  <c r="BH141" i="27"/>
  <c r="BI29" i="27"/>
  <c r="BI36" i="27"/>
  <c r="BI57" i="27"/>
  <c r="BI64" i="27"/>
  <c r="BG78" i="27"/>
  <c r="BI134" i="27"/>
  <c r="BH15" i="27"/>
  <c r="BH22" i="27"/>
  <c r="BI15" i="27"/>
  <c r="BI22" i="27"/>
  <c r="BI43" i="27"/>
  <c r="BI50" i="27"/>
  <c r="BI71" i="27"/>
  <c r="BI148" i="27"/>
  <c r="A51" i="33"/>
  <c r="BI127" i="27"/>
  <c r="BH134" i="27"/>
  <c r="BI113" i="27"/>
  <c r="BI106" i="27"/>
  <c r="BI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AY154" i="27" l="1"/>
  <c r="BU154" i="27"/>
  <c r="AY151" i="11"/>
  <c r="BU151" i="11"/>
  <c r="BU153" i="27"/>
  <c r="AY153" i="27"/>
  <c r="AY153" i="11"/>
  <c r="BU153" i="11"/>
  <c r="AY152" i="11"/>
  <c r="BU152" i="11"/>
  <c r="BU154" i="11"/>
  <c r="AY154" i="11"/>
  <c r="BU151" i="27"/>
  <c r="AY151" i="27"/>
  <c r="BU152" i="27"/>
  <c r="AY152" i="27"/>
  <c r="BU155" i="11"/>
  <c r="AY155" i="11"/>
  <c r="BU150" i="27"/>
  <c r="AY150" i="27"/>
  <c r="BU155" i="27"/>
  <c r="AY155" i="27"/>
  <c r="BU150" i="11"/>
  <c r="AY150" i="11"/>
  <c r="A58" i="33"/>
  <c r="A65" i="33" l="1"/>
  <c r="P113" i="27"/>
  <c r="AX113" i="27" s="1"/>
  <c r="P106" i="27"/>
  <c r="AX106" i="27" s="1"/>
  <c r="P99" i="27"/>
  <c r="AX99" i="27" s="1"/>
  <c r="P113" i="11"/>
  <c r="AX113" i="11" s="1"/>
  <c r="P106" i="11"/>
  <c r="AX106" i="11" s="1"/>
  <c r="P99" i="11"/>
  <c r="AX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AW148" i="27" s="1"/>
  <c r="N148" i="27"/>
  <c r="AV148" i="27" s="1"/>
  <c r="M148" i="27"/>
  <c r="AU148" i="27" s="1"/>
  <c r="L148" i="27"/>
  <c r="AT148" i="27" s="1"/>
  <c r="K148" i="27"/>
  <c r="AS148" i="27" s="1"/>
  <c r="J148" i="27"/>
  <c r="AR148" i="27" s="1"/>
  <c r="I148" i="27"/>
  <c r="AQ148" i="27" s="1"/>
  <c r="H148" i="27"/>
  <c r="AP148" i="27" s="1"/>
  <c r="G148" i="27"/>
  <c r="AO148" i="27" s="1"/>
  <c r="F148" i="27"/>
  <c r="AN148" i="27" s="1"/>
  <c r="E148" i="27"/>
  <c r="AM148" i="27" s="1"/>
  <c r="D148" i="27"/>
  <c r="AL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AW148" i="11" s="1"/>
  <c r="N148" i="11"/>
  <c r="AV148" i="11" s="1"/>
  <c r="M148" i="11"/>
  <c r="AU148" i="11" s="1"/>
  <c r="L148" i="11"/>
  <c r="AT148" i="11" s="1"/>
  <c r="K148" i="11"/>
  <c r="AS148" i="11" s="1"/>
  <c r="J148" i="11"/>
  <c r="AR148" i="11" s="1"/>
  <c r="I148" i="11"/>
  <c r="AQ148" i="11" s="1"/>
  <c r="H148" i="11"/>
  <c r="AP148" i="11" s="1"/>
  <c r="G148" i="11"/>
  <c r="AO148" i="11" s="1"/>
  <c r="F148" i="11"/>
  <c r="AN148" i="11" s="1"/>
  <c r="E148" i="11"/>
  <c r="AM148" i="11" s="1"/>
  <c r="D148" i="11"/>
  <c r="AL148" i="11" s="1"/>
  <c r="C148" i="11"/>
  <c r="D151" i="11"/>
  <c r="D154" i="11"/>
  <c r="D153" i="11"/>
  <c r="D152" i="11"/>
  <c r="D150" i="11"/>
  <c r="CD144" i="27"/>
  <c r="CD145" i="27"/>
  <c r="CD146" i="27"/>
  <c r="CD147" i="27"/>
  <c r="CD143" i="27"/>
  <c r="AX153" i="11" l="1"/>
  <c r="BT153" i="11"/>
  <c r="AX152" i="11"/>
  <c r="BT152" i="11"/>
  <c r="BT154" i="11"/>
  <c r="AX154" i="11"/>
  <c r="AX151" i="27"/>
  <c r="BT151" i="27"/>
  <c r="BT152" i="27"/>
  <c r="AX152" i="27"/>
  <c r="BT153" i="27"/>
  <c r="AX153" i="27"/>
  <c r="AX151" i="11"/>
  <c r="BT151" i="11"/>
  <c r="BT154" i="27"/>
  <c r="AX154" i="27"/>
  <c r="AX150" i="11"/>
  <c r="BT150" i="11"/>
  <c r="BT150" i="27"/>
  <c r="AX150" i="27"/>
  <c r="AT154" i="11"/>
  <c r="BP154" i="11"/>
  <c r="AT151" i="11"/>
  <c r="BP151" i="11"/>
  <c r="BR153" i="11"/>
  <c r="AV153" i="11"/>
  <c r="BO154" i="11"/>
  <c r="AS154" i="11"/>
  <c r="BR151" i="27"/>
  <c r="AV151" i="27"/>
  <c r="BR153" i="27"/>
  <c r="AV153" i="27"/>
  <c r="AW151" i="27"/>
  <c r="BS151" i="27"/>
  <c r="BR151" i="11"/>
  <c r="AV151" i="11"/>
  <c r="BO152" i="11"/>
  <c r="AS152" i="11"/>
  <c r="AU154" i="11"/>
  <c r="BQ154" i="11"/>
  <c r="AT152" i="27"/>
  <c r="BP152" i="27"/>
  <c r="AT154" i="27"/>
  <c r="BP154" i="27"/>
  <c r="BS153" i="11"/>
  <c r="AW153" i="11"/>
  <c r="BS151" i="11"/>
  <c r="AW151" i="11"/>
  <c r="BP152" i="11"/>
  <c r="AT152" i="11"/>
  <c r="AV154" i="11"/>
  <c r="BR154" i="11"/>
  <c r="AU152" i="27"/>
  <c r="BQ152" i="27"/>
  <c r="BQ154" i="27"/>
  <c r="AU154" i="27"/>
  <c r="BQ151" i="11"/>
  <c r="AU151" i="11"/>
  <c r="AU152" i="11"/>
  <c r="BQ152" i="11"/>
  <c r="AR153" i="11"/>
  <c r="BN153" i="11"/>
  <c r="BS154" i="11"/>
  <c r="AW154" i="11"/>
  <c r="AV152" i="27"/>
  <c r="BR152" i="27"/>
  <c r="BR154" i="27"/>
  <c r="AV154" i="27"/>
  <c r="AR152" i="11"/>
  <c r="BN152" i="11"/>
  <c r="AV152" i="11"/>
  <c r="BR152" i="11"/>
  <c r="BO153" i="11"/>
  <c r="AS153" i="11"/>
  <c r="AW152" i="27"/>
  <c r="BS152" i="27"/>
  <c r="AW154" i="27"/>
  <c r="BS154" i="27"/>
  <c r="AW153" i="27"/>
  <c r="BS153" i="27"/>
  <c r="AR151" i="11"/>
  <c r="BN151" i="11"/>
  <c r="BS152" i="11"/>
  <c r="AW152" i="11"/>
  <c r="BP153" i="11"/>
  <c r="AT153" i="11"/>
  <c r="BP151" i="27"/>
  <c r="AT151" i="27"/>
  <c r="BP153" i="27"/>
  <c r="AT153" i="27"/>
  <c r="BO151" i="11"/>
  <c r="AS151" i="11"/>
  <c r="BQ153" i="11"/>
  <c r="AU153" i="11"/>
  <c r="AR154" i="11"/>
  <c r="BN154" i="11"/>
  <c r="BQ151" i="27"/>
  <c r="AU151" i="27"/>
  <c r="BQ153" i="27"/>
  <c r="AU153" i="27"/>
  <c r="BS150" i="11"/>
  <c r="AW150" i="11"/>
  <c r="BS150" i="27"/>
  <c r="AW150" i="27"/>
  <c r="BQ150" i="27"/>
  <c r="AU150" i="27"/>
  <c r="BR150" i="27"/>
  <c r="AV150" i="27"/>
  <c r="AU150" i="11"/>
  <c r="BQ150" i="11"/>
  <c r="BR150" i="11"/>
  <c r="AV150" i="11"/>
  <c r="BP150" i="27"/>
  <c r="AT150" i="27"/>
  <c r="AT150" i="11"/>
  <c r="BP150" i="11"/>
  <c r="AR150" i="11"/>
  <c r="BN150" i="11"/>
  <c r="AS150" i="11"/>
  <c r="BO150" i="11"/>
  <c r="BN151" i="27"/>
  <c r="AR151" i="27"/>
  <c r="BN153" i="27"/>
  <c r="AR153" i="27"/>
  <c r="AR150" i="27"/>
  <c r="BN150" i="27"/>
  <c r="BN152" i="27"/>
  <c r="AR152" i="27"/>
  <c r="BN154" i="27"/>
  <c r="AR154" i="27"/>
  <c r="AS150" i="27"/>
  <c r="BO150" i="27"/>
  <c r="BO152" i="27"/>
  <c r="AS152" i="27"/>
  <c r="AS154" i="27"/>
  <c r="BO154" i="27"/>
  <c r="AS151" i="27"/>
  <c r="BO151" i="27"/>
  <c r="AS153" i="27"/>
  <c r="BO153" i="27"/>
  <c r="BM152" i="11"/>
  <c r="AQ152" i="11"/>
  <c r="AQ150" i="11"/>
  <c r="BM150" i="11"/>
  <c r="AQ153" i="11"/>
  <c r="BM153" i="11"/>
  <c r="AQ151" i="27"/>
  <c r="BM151" i="27"/>
  <c r="AQ153" i="27"/>
  <c r="BM153" i="27"/>
  <c r="BM151" i="11"/>
  <c r="AQ151" i="11"/>
  <c r="AQ154" i="11"/>
  <c r="BM154" i="11"/>
  <c r="BM150" i="27"/>
  <c r="AQ150" i="27"/>
  <c r="BM152" i="27"/>
  <c r="AQ152" i="27"/>
  <c r="BM154" i="27"/>
  <c r="AQ154" i="27"/>
  <c r="BK150" i="11"/>
  <c r="AO150" i="11"/>
  <c r="AP151" i="11"/>
  <c r="BL151" i="11"/>
  <c r="BL150" i="11"/>
  <c r="AP150" i="11"/>
  <c r="AN152" i="11"/>
  <c r="BJ152" i="11"/>
  <c r="AO153" i="11"/>
  <c r="BK153" i="11"/>
  <c r="BL154" i="11"/>
  <c r="AP154" i="11"/>
  <c r="BJ153" i="11"/>
  <c r="AN153" i="11"/>
  <c r="AO154" i="11"/>
  <c r="BK154" i="11"/>
  <c r="BK152" i="11"/>
  <c r="AO152" i="11"/>
  <c r="BL153" i="11"/>
  <c r="AP153" i="11"/>
  <c r="AN151" i="11"/>
  <c r="BJ151" i="11"/>
  <c r="BJ150" i="11"/>
  <c r="AN150" i="11"/>
  <c r="AO151" i="11"/>
  <c r="BK151" i="11"/>
  <c r="AP152" i="11"/>
  <c r="BL152" i="11"/>
  <c r="AN154" i="11"/>
  <c r="BJ154" i="11"/>
  <c r="AN150" i="27"/>
  <c r="BJ150" i="27"/>
  <c r="AN151" i="27"/>
  <c r="BJ151" i="27"/>
  <c r="AN152" i="27"/>
  <c r="BJ152" i="27"/>
  <c r="BJ153" i="27"/>
  <c r="AN153" i="27"/>
  <c r="AN154" i="27"/>
  <c r="BJ154" i="27"/>
  <c r="BH151" i="27"/>
  <c r="AL151" i="27"/>
  <c r="AK148" i="27"/>
  <c r="AO150" i="27"/>
  <c r="BK150" i="27"/>
  <c r="AO151" i="27"/>
  <c r="BK151" i="27"/>
  <c r="BK152" i="27"/>
  <c r="AO152" i="27"/>
  <c r="BK153" i="27"/>
  <c r="AO153" i="27"/>
  <c r="BK154" i="27"/>
  <c r="AO154" i="27"/>
  <c r="BH152" i="27"/>
  <c r="AL152" i="27"/>
  <c r="AP150" i="27"/>
  <c r="BL150" i="27"/>
  <c r="AP151" i="27"/>
  <c r="BL151" i="27"/>
  <c r="AP152" i="27"/>
  <c r="BL152" i="27"/>
  <c r="AP153" i="27"/>
  <c r="BL153" i="27"/>
  <c r="BL154" i="27"/>
  <c r="AP154" i="27"/>
  <c r="BH153" i="27"/>
  <c r="AL153" i="27"/>
  <c r="AM150" i="27"/>
  <c r="BI150" i="27"/>
  <c r="BI151" i="27"/>
  <c r="AM151" i="27"/>
  <c r="AM152" i="27"/>
  <c r="BI152" i="27"/>
  <c r="AM153" i="27"/>
  <c r="BI153" i="27"/>
  <c r="BI154" i="27"/>
  <c r="AM154" i="27"/>
  <c r="BH150" i="27"/>
  <c r="AL150" i="27"/>
  <c r="BH154" i="27"/>
  <c r="AL154" i="27"/>
  <c r="BI151" i="11"/>
  <c r="AM151" i="11"/>
  <c r="AL152" i="11"/>
  <c r="BH152" i="11"/>
  <c r="BI150" i="11"/>
  <c r="AM150" i="11"/>
  <c r="BI154" i="11"/>
  <c r="AM154" i="11"/>
  <c r="BH153" i="11"/>
  <c r="AL153" i="11"/>
  <c r="AM153" i="11"/>
  <c r="BI153" i="11"/>
  <c r="AL150" i="11"/>
  <c r="BH150" i="11"/>
  <c r="AL154" i="11"/>
  <c r="BH154" i="11"/>
  <c r="AK148" i="11"/>
  <c r="AM152" i="11"/>
  <c r="BI152" i="11"/>
  <c r="AL151" i="11"/>
  <c r="BH151" i="11"/>
  <c r="CD148" i="27"/>
  <c r="O141" i="27"/>
  <c r="AW141" i="27" s="1"/>
  <c r="N141" i="27"/>
  <c r="AV141" i="27" s="1"/>
  <c r="M141" i="27"/>
  <c r="AU141" i="27" s="1"/>
  <c r="L141" i="27"/>
  <c r="AT141" i="27" s="1"/>
  <c r="K141" i="27"/>
  <c r="AS141" i="27" s="1"/>
  <c r="J141" i="27"/>
  <c r="AR141" i="27" s="1"/>
  <c r="I141" i="27"/>
  <c r="AQ141" i="27" s="1"/>
  <c r="H141" i="27"/>
  <c r="AP141" i="27" s="1"/>
  <c r="G141" i="27"/>
  <c r="AO141" i="27" s="1"/>
  <c r="F141" i="27"/>
  <c r="AN141" i="27" s="1"/>
  <c r="E141" i="27"/>
  <c r="AM141" i="27" s="1"/>
  <c r="D141" i="27"/>
  <c r="AL141" i="27" s="1"/>
  <c r="C141" i="27"/>
  <c r="O134" i="27"/>
  <c r="AW134" i="27" s="1"/>
  <c r="N134" i="27"/>
  <c r="AV134" i="27" s="1"/>
  <c r="M134" i="27"/>
  <c r="AU134" i="27" s="1"/>
  <c r="L134" i="27"/>
  <c r="AT134" i="27" s="1"/>
  <c r="K134" i="27"/>
  <c r="AS134" i="27" s="1"/>
  <c r="J134" i="27"/>
  <c r="AR134" i="27" s="1"/>
  <c r="I134" i="27"/>
  <c r="AQ134" i="27" s="1"/>
  <c r="H134" i="27"/>
  <c r="AP134" i="27" s="1"/>
  <c r="G134" i="27"/>
  <c r="AO134" i="27" s="1"/>
  <c r="F134" i="27"/>
  <c r="AN134" i="27" s="1"/>
  <c r="E134" i="27"/>
  <c r="AM134" i="27" s="1"/>
  <c r="D134" i="27"/>
  <c r="AL134" i="27" s="1"/>
  <c r="C134" i="27"/>
  <c r="O127" i="27"/>
  <c r="AW127" i="27" s="1"/>
  <c r="N127" i="27"/>
  <c r="AV127" i="27" s="1"/>
  <c r="M127" i="27"/>
  <c r="AU127" i="27" s="1"/>
  <c r="L127" i="27"/>
  <c r="AT127" i="27" s="1"/>
  <c r="K127" i="27"/>
  <c r="AS127" i="27" s="1"/>
  <c r="J127" i="27"/>
  <c r="AR127" i="27" s="1"/>
  <c r="I127" i="27"/>
  <c r="AQ127" i="27" s="1"/>
  <c r="H127" i="27"/>
  <c r="AP127" i="27" s="1"/>
  <c r="G127" i="27"/>
  <c r="AO127" i="27" s="1"/>
  <c r="F127" i="27"/>
  <c r="AN127" i="27" s="1"/>
  <c r="E127" i="27"/>
  <c r="AM127" i="27" s="1"/>
  <c r="D127" i="27"/>
  <c r="AL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AW113" i="27" s="1"/>
  <c r="N113" i="27"/>
  <c r="AV113" i="27" s="1"/>
  <c r="M113" i="27"/>
  <c r="AU113" i="27" s="1"/>
  <c r="L113" i="27"/>
  <c r="AT113" i="27" s="1"/>
  <c r="K113" i="27"/>
  <c r="AS113" i="27" s="1"/>
  <c r="J113" i="27"/>
  <c r="AR113" i="27" s="1"/>
  <c r="I113" i="27"/>
  <c r="AQ113" i="27" s="1"/>
  <c r="H113" i="27"/>
  <c r="AP113" i="27" s="1"/>
  <c r="G113" i="27"/>
  <c r="AO113" i="27" s="1"/>
  <c r="F113" i="27"/>
  <c r="AN113" i="27" s="1"/>
  <c r="E113" i="27"/>
  <c r="AM113" i="27" s="1"/>
  <c r="D113" i="27"/>
  <c r="AL113" i="27" s="1"/>
  <c r="C113" i="27"/>
  <c r="O106" i="27"/>
  <c r="AW106" i="27" s="1"/>
  <c r="N106" i="27"/>
  <c r="AV106" i="27" s="1"/>
  <c r="M106" i="27"/>
  <c r="AU106" i="27" s="1"/>
  <c r="L106" i="27"/>
  <c r="AT106" i="27" s="1"/>
  <c r="K106" i="27"/>
  <c r="AS106" i="27" s="1"/>
  <c r="J106" i="27"/>
  <c r="AR106" i="27" s="1"/>
  <c r="I106" i="27"/>
  <c r="AQ106" i="27" s="1"/>
  <c r="H106" i="27"/>
  <c r="AP106" i="27" s="1"/>
  <c r="G106" i="27"/>
  <c r="AO106" i="27" s="1"/>
  <c r="F106" i="27"/>
  <c r="AN106" i="27" s="1"/>
  <c r="E106" i="27"/>
  <c r="AM106" i="27" s="1"/>
  <c r="D106" i="27"/>
  <c r="AL106" i="27" s="1"/>
  <c r="C106" i="27"/>
  <c r="O99" i="27"/>
  <c r="AW99" i="27" s="1"/>
  <c r="N99" i="27"/>
  <c r="AV99" i="27" s="1"/>
  <c r="M99" i="27"/>
  <c r="AU99" i="27" s="1"/>
  <c r="L99" i="27"/>
  <c r="AT99" i="27" s="1"/>
  <c r="K99" i="27"/>
  <c r="AS99" i="27" s="1"/>
  <c r="J99" i="27"/>
  <c r="AR99" i="27" s="1"/>
  <c r="I99" i="27"/>
  <c r="AQ99" i="27" s="1"/>
  <c r="H99" i="27"/>
  <c r="AP99" i="27" s="1"/>
  <c r="G99" i="27"/>
  <c r="AO99" i="27" s="1"/>
  <c r="F99" i="27"/>
  <c r="AN99" i="27" s="1"/>
  <c r="E99" i="27"/>
  <c r="AM99" i="27" s="1"/>
  <c r="D99" i="27"/>
  <c r="AL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G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G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G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G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AW78" i="27" s="1"/>
  <c r="N78" i="27"/>
  <c r="AV78" i="27" s="1"/>
  <c r="M78" i="27"/>
  <c r="AU78" i="27" s="1"/>
  <c r="L78" i="27"/>
  <c r="AT78" i="27" s="1"/>
  <c r="K78" i="27"/>
  <c r="AS78" i="27" s="1"/>
  <c r="J78" i="27"/>
  <c r="AR78" i="27" s="1"/>
  <c r="I78" i="27"/>
  <c r="AQ78" i="27" s="1"/>
  <c r="H78" i="27"/>
  <c r="AP78" i="27" s="1"/>
  <c r="G78" i="27"/>
  <c r="AO78" i="27" s="1"/>
  <c r="F78" i="27"/>
  <c r="AN78" i="27" s="1"/>
  <c r="E78" i="27"/>
  <c r="AM78" i="27" s="1"/>
  <c r="D78" i="27"/>
  <c r="AL78" i="27" s="1"/>
  <c r="C78" i="27"/>
  <c r="O71" i="27"/>
  <c r="AW71" i="27" s="1"/>
  <c r="N71" i="27"/>
  <c r="AV71" i="27" s="1"/>
  <c r="M71" i="27"/>
  <c r="AU71" i="27" s="1"/>
  <c r="L71" i="27"/>
  <c r="AT71" i="27" s="1"/>
  <c r="K71" i="27"/>
  <c r="AS71" i="27" s="1"/>
  <c r="J71" i="27"/>
  <c r="AR71" i="27" s="1"/>
  <c r="I71" i="27"/>
  <c r="AQ71" i="27" s="1"/>
  <c r="H71" i="27"/>
  <c r="AP71" i="27" s="1"/>
  <c r="G71" i="27"/>
  <c r="AO71" i="27" s="1"/>
  <c r="F71" i="27"/>
  <c r="AN71" i="27" s="1"/>
  <c r="E71" i="27"/>
  <c r="AM71" i="27" s="1"/>
  <c r="D71" i="27"/>
  <c r="C71" i="27"/>
  <c r="O64" i="27"/>
  <c r="AW64" i="27" s="1"/>
  <c r="N64" i="27"/>
  <c r="AV64" i="27" s="1"/>
  <c r="M64" i="27"/>
  <c r="AU64" i="27" s="1"/>
  <c r="L64" i="27"/>
  <c r="AT64" i="27" s="1"/>
  <c r="K64" i="27"/>
  <c r="AS64" i="27" s="1"/>
  <c r="J64" i="27"/>
  <c r="AR64" i="27" s="1"/>
  <c r="I64" i="27"/>
  <c r="AQ64" i="27" s="1"/>
  <c r="H64" i="27"/>
  <c r="AP64" i="27" s="1"/>
  <c r="G64" i="27"/>
  <c r="AO64" i="27" s="1"/>
  <c r="F64" i="27"/>
  <c r="AN64" i="27" s="1"/>
  <c r="E64" i="27"/>
  <c r="AM64" i="27" s="1"/>
  <c r="D64" i="27"/>
  <c r="AL64" i="27" s="1"/>
  <c r="C64" i="27"/>
  <c r="O57" i="27"/>
  <c r="AW57" i="27" s="1"/>
  <c r="N57" i="27"/>
  <c r="AV57" i="27" s="1"/>
  <c r="M57" i="27"/>
  <c r="AU57" i="27" s="1"/>
  <c r="L57" i="27"/>
  <c r="AT57" i="27" s="1"/>
  <c r="K57" i="27"/>
  <c r="AS57" i="27" s="1"/>
  <c r="J57" i="27"/>
  <c r="AR57" i="27" s="1"/>
  <c r="I57" i="27"/>
  <c r="AQ57" i="27" s="1"/>
  <c r="H57" i="27"/>
  <c r="AP57" i="27" s="1"/>
  <c r="G57" i="27"/>
  <c r="AO57" i="27" s="1"/>
  <c r="F57" i="27"/>
  <c r="AN57" i="27" s="1"/>
  <c r="E57" i="27"/>
  <c r="AM57" i="27" s="1"/>
  <c r="D57" i="27"/>
  <c r="AL57" i="27" s="1"/>
  <c r="C57" i="27"/>
  <c r="O50" i="27"/>
  <c r="AW50" i="27" s="1"/>
  <c r="N50" i="27"/>
  <c r="AV50" i="27" s="1"/>
  <c r="M50" i="27"/>
  <c r="AU50" i="27" s="1"/>
  <c r="L50" i="27"/>
  <c r="AT50" i="27" s="1"/>
  <c r="K50" i="27"/>
  <c r="AS50" i="27" s="1"/>
  <c r="J50" i="27"/>
  <c r="AR50" i="27" s="1"/>
  <c r="I50" i="27"/>
  <c r="AQ50" i="27" s="1"/>
  <c r="H50" i="27"/>
  <c r="AP50" i="27" s="1"/>
  <c r="G50" i="27"/>
  <c r="AO50" i="27" s="1"/>
  <c r="F50" i="27"/>
  <c r="AN50" i="27" s="1"/>
  <c r="E50" i="27"/>
  <c r="AM50" i="27" s="1"/>
  <c r="D50" i="27"/>
  <c r="AL50" i="27" s="1"/>
  <c r="C50" i="27"/>
  <c r="O43" i="27"/>
  <c r="AW43" i="27" s="1"/>
  <c r="N43" i="27"/>
  <c r="AV43" i="27" s="1"/>
  <c r="M43" i="27"/>
  <c r="AU43" i="27" s="1"/>
  <c r="L43" i="27"/>
  <c r="AT43" i="27" s="1"/>
  <c r="K43" i="27"/>
  <c r="AS43" i="27" s="1"/>
  <c r="J43" i="27"/>
  <c r="AR43" i="27" s="1"/>
  <c r="I43" i="27"/>
  <c r="AQ43" i="27" s="1"/>
  <c r="H43" i="27"/>
  <c r="AP43" i="27" s="1"/>
  <c r="G43" i="27"/>
  <c r="AO43" i="27" s="1"/>
  <c r="F43" i="27"/>
  <c r="AN43" i="27" s="1"/>
  <c r="E43" i="27"/>
  <c r="AM43" i="27" s="1"/>
  <c r="D43" i="27"/>
  <c r="AL43" i="27" s="1"/>
  <c r="C43" i="27"/>
  <c r="O36" i="27"/>
  <c r="AW36" i="27" s="1"/>
  <c r="N36" i="27"/>
  <c r="AV36" i="27" s="1"/>
  <c r="M36" i="27"/>
  <c r="AU36" i="27" s="1"/>
  <c r="L36" i="27"/>
  <c r="AT36" i="27" s="1"/>
  <c r="K36" i="27"/>
  <c r="AS36" i="27" s="1"/>
  <c r="J36" i="27"/>
  <c r="AR36" i="27" s="1"/>
  <c r="I36" i="27"/>
  <c r="AQ36" i="27" s="1"/>
  <c r="H36" i="27"/>
  <c r="AP36" i="27" s="1"/>
  <c r="G36" i="27"/>
  <c r="AO36" i="27" s="1"/>
  <c r="F36" i="27"/>
  <c r="AN36" i="27" s="1"/>
  <c r="E36" i="27"/>
  <c r="AM36" i="27" s="1"/>
  <c r="D36" i="27"/>
  <c r="AL36" i="27" s="1"/>
  <c r="C36" i="27"/>
  <c r="O29" i="27"/>
  <c r="AW29" i="27" s="1"/>
  <c r="N29" i="27"/>
  <c r="AV29" i="27" s="1"/>
  <c r="M29" i="27"/>
  <c r="AU29" i="27" s="1"/>
  <c r="L29" i="27"/>
  <c r="AT29" i="27" s="1"/>
  <c r="K29" i="27"/>
  <c r="AS29" i="27" s="1"/>
  <c r="J29" i="27"/>
  <c r="AR29" i="27" s="1"/>
  <c r="I29" i="27"/>
  <c r="AQ29" i="27" s="1"/>
  <c r="H29" i="27"/>
  <c r="AP29" i="27" s="1"/>
  <c r="G29" i="27"/>
  <c r="AO29" i="27" s="1"/>
  <c r="F29" i="27"/>
  <c r="AN29" i="27" s="1"/>
  <c r="E29" i="27"/>
  <c r="AM29" i="27" s="1"/>
  <c r="D29" i="27"/>
  <c r="AL29" i="27" s="1"/>
  <c r="C29" i="27"/>
  <c r="O22" i="27"/>
  <c r="AW22" i="27" s="1"/>
  <c r="N22" i="27"/>
  <c r="AV22" i="27" s="1"/>
  <c r="M22" i="27"/>
  <c r="AU22" i="27" s="1"/>
  <c r="L22" i="27"/>
  <c r="AT22" i="27" s="1"/>
  <c r="K22" i="27"/>
  <c r="AS22" i="27" s="1"/>
  <c r="J22" i="27"/>
  <c r="AR22" i="27" s="1"/>
  <c r="I22" i="27"/>
  <c r="AQ22" i="27" s="1"/>
  <c r="H22" i="27"/>
  <c r="AP22" i="27" s="1"/>
  <c r="G22" i="27"/>
  <c r="AO22" i="27" s="1"/>
  <c r="F22" i="27"/>
  <c r="AN22" i="27" s="1"/>
  <c r="E22" i="27"/>
  <c r="AM22" i="27" s="1"/>
  <c r="D22" i="27"/>
  <c r="AL22" i="27" s="1"/>
  <c r="C22" i="27"/>
  <c r="A16" i="27"/>
  <c r="O15" i="27"/>
  <c r="AW15" i="27" s="1"/>
  <c r="N15" i="27"/>
  <c r="AV15" i="27" s="1"/>
  <c r="M15" i="27"/>
  <c r="AU15" i="27" s="1"/>
  <c r="L15" i="27"/>
  <c r="AT15" i="27" s="1"/>
  <c r="K15" i="27"/>
  <c r="AS15" i="27" s="1"/>
  <c r="J15" i="27"/>
  <c r="AR15" i="27" s="1"/>
  <c r="I15" i="27"/>
  <c r="AQ15" i="27" s="1"/>
  <c r="H15" i="27"/>
  <c r="AP15" i="27" s="1"/>
  <c r="G15" i="27"/>
  <c r="AO15" i="27" s="1"/>
  <c r="F15" i="27"/>
  <c r="AN15" i="27" s="1"/>
  <c r="E15" i="27"/>
  <c r="AM15" i="27" s="1"/>
  <c r="D15" i="27"/>
  <c r="AL15" i="27" s="1"/>
  <c r="C15" i="27"/>
  <c r="CD14" i="27"/>
  <c r="CD21" i="27"/>
  <c r="CD12" i="27"/>
  <c r="CD11" i="27"/>
  <c r="CD13" i="27"/>
  <c r="AV115" i="27" l="1"/>
  <c r="BR115" i="27"/>
  <c r="BS115" i="27"/>
  <c r="AW115" i="27"/>
  <c r="BS80" i="27"/>
  <c r="BS85" i="27" s="1"/>
  <c r="AW80" i="27"/>
  <c r="AW119" i="27"/>
  <c r="BS119" i="27"/>
  <c r="AW116" i="27"/>
  <c r="BS116" i="27"/>
  <c r="BS118" i="27"/>
  <c r="AW118" i="27"/>
  <c r="AW117" i="27"/>
  <c r="BS117" i="27"/>
  <c r="BR80" i="27"/>
  <c r="AV80" i="27"/>
  <c r="BQ82" i="27"/>
  <c r="AU82" i="27"/>
  <c r="BR82" i="27"/>
  <c r="AV82" i="27"/>
  <c r="BR84" i="27"/>
  <c r="AV84" i="27"/>
  <c r="BR116" i="27"/>
  <c r="AV116" i="27"/>
  <c r="BQ84" i="27"/>
  <c r="AU84" i="27"/>
  <c r="BQ116" i="27"/>
  <c r="AU116" i="27"/>
  <c r="AV119" i="27"/>
  <c r="BR119" i="27"/>
  <c r="BQ118" i="27"/>
  <c r="AU118" i="27"/>
  <c r="BQ81" i="27"/>
  <c r="AU81" i="27"/>
  <c r="BQ83" i="27"/>
  <c r="AU83" i="27"/>
  <c r="BR81" i="27"/>
  <c r="AV81" i="27"/>
  <c r="BR83" i="27"/>
  <c r="AV83" i="27"/>
  <c r="AU117" i="27"/>
  <c r="BQ117" i="27"/>
  <c r="AV118" i="27"/>
  <c r="BR118" i="27"/>
  <c r="BQ115" i="27"/>
  <c r="AU115" i="27"/>
  <c r="AV117" i="27"/>
  <c r="BR117" i="27"/>
  <c r="BQ80" i="27"/>
  <c r="AU80" i="27"/>
  <c r="AU119" i="27"/>
  <c r="BQ119" i="27"/>
  <c r="AT80" i="27"/>
  <c r="BP80" i="27"/>
  <c r="BP119" i="27"/>
  <c r="AT119" i="27"/>
  <c r="AT82" i="27"/>
  <c r="BP82" i="27"/>
  <c r="AT84" i="27"/>
  <c r="BP84" i="27"/>
  <c r="AT116" i="27"/>
  <c r="BP116" i="27"/>
  <c r="BP118" i="27"/>
  <c r="AT118" i="27"/>
  <c r="AT117" i="27"/>
  <c r="BP117" i="27"/>
  <c r="AT115" i="27"/>
  <c r="BP115" i="27"/>
  <c r="BP81" i="27"/>
  <c r="AT81" i="27"/>
  <c r="BP83" i="27"/>
  <c r="AT83" i="27"/>
  <c r="AR119" i="27"/>
  <c r="BN119" i="27"/>
  <c r="AR80" i="27"/>
  <c r="BN80" i="27"/>
  <c r="AR82" i="27"/>
  <c r="BN82" i="27"/>
  <c r="AS116" i="27"/>
  <c r="BO116" i="27"/>
  <c r="BN118" i="27"/>
  <c r="AR118" i="27"/>
  <c r="BO82" i="27"/>
  <c r="AS82" i="27"/>
  <c r="AS84" i="27"/>
  <c r="BO84" i="27"/>
  <c r="BN115" i="27"/>
  <c r="AR115" i="27"/>
  <c r="BO118" i="27"/>
  <c r="AS118" i="27"/>
  <c r="AR84" i="27"/>
  <c r="BN84" i="27"/>
  <c r="BO119" i="27"/>
  <c r="AS119" i="27"/>
  <c r="BN81" i="27"/>
  <c r="AR81" i="27"/>
  <c r="BN83" i="27"/>
  <c r="AR83" i="27"/>
  <c r="AS115" i="27"/>
  <c r="BO115" i="27"/>
  <c r="BN116" i="27"/>
  <c r="AR116" i="27"/>
  <c r="BN117" i="27"/>
  <c r="AR117" i="27"/>
  <c r="AS80" i="27"/>
  <c r="BO80" i="27"/>
  <c r="AS81" i="27"/>
  <c r="BO81" i="27"/>
  <c r="BO83" i="27"/>
  <c r="AS83" i="27"/>
  <c r="BO117" i="27"/>
  <c r="AS117" i="27"/>
  <c r="BM82" i="27"/>
  <c r="AQ82" i="27"/>
  <c r="BM84" i="27"/>
  <c r="AQ84" i="27"/>
  <c r="BM116" i="27"/>
  <c r="AQ116" i="27"/>
  <c r="AQ118" i="27"/>
  <c r="BM118" i="27"/>
  <c r="AQ115" i="27"/>
  <c r="BM115" i="27"/>
  <c r="AQ81" i="27"/>
  <c r="BM81" i="27"/>
  <c r="BM83" i="27"/>
  <c r="AQ83" i="27"/>
  <c r="BM117" i="27"/>
  <c r="AQ117" i="27"/>
  <c r="AQ80" i="27"/>
  <c r="BM80" i="27"/>
  <c r="AQ119" i="27"/>
  <c r="BM119" i="27"/>
  <c r="AK15" i="27"/>
  <c r="AK36" i="27"/>
  <c r="AK64" i="27"/>
  <c r="AK99" i="27"/>
  <c r="BH115" i="27"/>
  <c r="AL115" i="27"/>
  <c r="AK127" i="27"/>
  <c r="AK43" i="27"/>
  <c r="AK106" i="27"/>
  <c r="AK134" i="27"/>
  <c r="AK50" i="27"/>
  <c r="AK78" i="27"/>
  <c r="AK113" i="27"/>
  <c r="AK141" i="27"/>
  <c r="AK57" i="27"/>
  <c r="BG80" i="27"/>
  <c r="BG85" i="27" s="1"/>
  <c r="AK115" i="27"/>
  <c r="BG115" i="27"/>
  <c r="AM80" i="27"/>
  <c r="BI80" i="27"/>
  <c r="AL81" i="27"/>
  <c r="BH81" i="27"/>
  <c r="AP81" i="27"/>
  <c r="BL81" i="27"/>
  <c r="AL82" i="27"/>
  <c r="BH82" i="27"/>
  <c r="AP82" i="27"/>
  <c r="BL82" i="27"/>
  <c r="AL83" i="27"/>
  <c r="BH83" i="27"/>
  <c r="BL83" i="27"/>
  <c r="AP83" i="27"/>
  <c r="AL84" i="27"/>
  <c r="BH84" i="27"/>
  <c r="AP84" i="27"/>
  <c r="BL84" i="27"/>
  <c r="AM115" i="27"/>
  <c r="BI115" i="27"/>
  <c r="AL116" i="27"/>
  <c r="BH116" i="27"/>
  <c r="BL116" i="27"/>
  <c r="AP116" i="27"/>
  <c r="AO117" i="27"/>
  <c r="BK117" i="27"/>
  <c r="BG117" i="27"/>
  <c r="BJ118" i="27"/>
  <c r="AN118" i="27"/>
  <c r="AM119" i="27"/>
  <c r="BI119" i="27"/>
  <c r="BJ80" i="27"/>
  <c r="AN80" i="27"/>
  <c r="AM81" i="27"/>
  <c r="BI81" i="27"/>
  <c r="AM82" i="27"/>
  <c r="BI82" i="27"/>
  <c r="AM83" i="27"/>
  <c r="BI83" i="27"/>
  <c r="AM84" i="27"/>
  <c r="BI84" i="27"/>
  <c r="BJ115" i="27"/>
  <c r="AN115" i="27"/>
  <c r="AM116" i="27"/>
  <c r="BI116" i="27"/>
  <c r="AL117" i="27"/>
  <c r="BH117" i="27"/>
  <c r="BL117" i="27"/>
  <c r="AP117" i="27"/>
  <c r="BK118" i="27"/>
  <c r="AO118" i="27"/>
  <c r="BG118" i="27"/>
  <c r="BJ119" i="27"/>
  <c r="AN119" i="27"/>
  <c r="BK80" i="27"/>
  <c r="AO80" i="27"/>
  <c r="AN81" i="27"/>
  <c r="BJ81" i="27"/>
  <c r="BJ82" i="27"/>
  <c r="AN82" i="27"/>
  <c r="BJ83" i="27"/>
  <c r="AN83" i="27"/>
  <c r="BJ84" i="27"/>
  <c r="AN84" i="27"/>
  <c r="BK115" i="27"/>
  <c r="AO115" i="27"/>
  <c r="AN116" i="27"/>
  <c r="BJ116" i="27"/>
  <c r="AM117" i="27"/>
  <c r="BI117" i="27"/>
  <c r="AL118" i="27"/>
  <c r="BH118" i="27"/>
  <c r="BL118" i="27"/>
  <c r="AP118" i="27"/>
  <c r="BK119" i="27"/>
  <c r="AO119" i="27"/>
  <c r="BG119" i="27"/>
  <c r="AL80" i="27"/>
  <c r="BH80" i="27"/>
  <c r="AP80" i="27"/>
  <c r="BL80" i="27"/>
  <c r="BK81" i="27"/>
  <c r="AO81" i="27"/>
  <c r="BK82" i="27"/>
  <c r="AO82" i="27"/>
  <c r="BK83" i="27"/>
  <c r="AO83" i="27"/>
  <c r="BK84" i="27"/>
  <c r="AO84" i="27"/>
  <c r="BL115" i="27"/>
  <c r="AP115" i="27"/>
  <c r="BK116" i="27"/>
  <c r="AO116" i="27"/>
  <c r="BG116" i="27"/>
  <c r="BJ117" i="27"/>
  <c r="AN117" i="27"/>
  <c r="AM118" i="27"/>
  <c r="BI118" i="27"/>
  <c r="AL119" i="27"/>
  <c r="BH119" i="27"/>
  <c r="BL119" i="27"/>
  <c r="AP119" i="27"/>
  <c r="AK80" i="27"/>
  <c r="AL71" i="27"/>
  <c r="E155" i="27"/>
  <c r="AK82" i="27"/>
  <c r="AK116" i="27"/>
  <c r="AK22" i="27"/>
  <c r="AK83" i="27"/>
  <c r="AK117" i="27"/>
  <c r="AK84" i="27"/>
  <c r="AK118" i="27"/>
  <c r="AK29" i="27"/>
  <c r="P155" i="27"/>
  <c r="AK71" i="27"/>
  <c r="AK81" i="27"/>
  <c r="AK119" i="27"/>
  <c r="L155" i="27"/>
  <c r="G155" i="27"/>
  <c r="F120" i="27"/>
  <c r="AN120" i="27" s="1"/>
  <c r="J120" i="27"/>
  <c r="AR120" i="27" s="1"/>
  <c r="N120" i="27"/>
  <c r="AV120" i="27" s="1"/>
  <c r="F155" i="27"/>
  <c r="J155" i="27"/>
  <c r="N155" i="27"/>
  <c r="D155" i="27"/>
  <c r="I155" i="27"/>
  <c r="M155" i="27"/>
  <c r="C120" i="27"/>
  <c r="G120" i="27"/>
  <c r="AO120" i="27" s="1"/>
  <c r="K120" i="27"/>
  <c r="AS120" i="27" s="1"/>
  <c r="O120" i="27"/>
  <c r="AW120" i="27" s="1"/>
  <c r="K155" i="27"/>
  <c r="O155" i="27"/>
  <c r="H155" i="27"/>
  <c r="E120" i="27"/>
  <c r="AM120" i="27" s="1"/>
  <c r="I120" i="27"/>
  <c r="AQ120" i="27" s="1"/>
  <c r="M120" i="27"/>
  <c r="AU120" i="27" s="1"/>
  <c r="H85" i="27"/>
  <c r="AP85" i="27" s="1"/>
  <c r="D85" i="27"/>
  <c r="AL85" i="27" s="1"/>
  <c r="L85" i="27"/>
  <c r="AT85" i="27" s="1"/>
  <c r="D120" i="27"/>
  <c r="AL120" i="27" s="1"/>
  <c r="H120" i="27"/>
  <c r="AP120" i="27" s="1"/>
  <c r="L120" i="27"/>
  <c r="AT120" i="27" s="1"/>
  <c r="C85" i="27"/>
  <c r="G85" i="27"/>
  <c r="AO85" i="27" s="1"/>
  <c r="K85" i="27"/>
  <c r="AS85" i="27" s="1"/>
  <c r="E85" i="27"/>
  <c r="AM85" i="27" s="1"/>
  <c r="I85" i="27"/>
  <c r="AQ85" i="27" s="1"/>
  <c r="M85" i="27"/>
  <c r="AU85" i="27" s="1"/>
  <c r="CD15" i="27"/>
  <c r="F85" i="27"/>
  <c r="AN85" i="27" s="1"/>
  <c r="J85" i="27"/>
  <c r="AR85" i="27" s="1"/>
  <c r="N85" i="27"/>
  <c r="AV85" i="27" s="1"/>
  <c r="O85" i="27"/>
  <c r="AW85" i="27" s="1"/>
  <c r="A23" i="27"/>
  <c r="C115" i="11"/>
  <c r="C78" i="11"/>
  <c r="D78" i="11"/>
  <c r="AL78" i="11" s="1"/>
  <c r="E78" i="11"/>
  <c r="AM78" i="11" s="1"/>
  <c r="F78" i="11"/>
  <c r="AN78" i="11" s="1"/>
  <c r="G78" i="11"/>
  <c r="AO78" i="11" s="1"/>
  <c r="H78" i="11"/>
  <c r="AP78" i="11" s="1"/>
  <c r="I78" i="11"/>
  <c r="AQ78" i="11" s="1"/>
  <c r="J78" i="11"/>
  <c r="AR78" i="11" s="1"/>
  <c r="K78" i="11"/>
  <c r="AS78" i="11" s="1"/>
  <c r="L78" i="11"/>
  <c r="AT78" i="11" s="1"/>
  <c r="M78" i="11"/>
  <c r="AU78" i="11" s="1"/>
  <c r="N78" i="11"/>
  <c r="AV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D19" i="27"/>
  <c r="CD18" i="27"/>
  <c r="CD17" i="27"/>
  <c r="CD20" i="27"/>
  <c r="BT155" i="27" l="1"/>
  <c r="AX155" i="27"/>
  <c r="BS120" i="27"/>
  <c r="AW155" i="27"/>
  <c r="BS155" i="27"/>
  <c r="BR120" i="27"/>
  <c r="AK78" i="11"/>
  <c r="AW78" i="11"/>
  <c r="AK80" i="11"/>
  <c r="AW80" i="11"/>
  <c r="BS80" i="11"/>
  <c r="BS85" i="11" s="1"/>
  <c r="BQ120" i="27"/>
  <c r="AU155" i="27"/>
  <c r="BQ155" i="27"/>
  <c r="BR85" i="27"/>
  <c r="BR80" i="11"/>
  <c r="AV80" i="11"/>
  <c r="BQ81" i="11"/>
  <c r="AU81" i="11"/>
  <c r="BR81" i="11"/>
  <c r="AV81" i="11"/>
  <c r="AV83" i="11"/>
  <c r="BR83" i="11"/>
  <c r="BQ84" i="11"/>
  <c r="AU84" i="11"/>
  <c r="AV82" i="11"/>
  <c r="BR82" i="11"/>
  <c r="BQ83" i="11"/>
  <c r="AU83" i="11"/>
  <c r="BR155" i="27"/>
  <c r="AV155" i="27"/>
  <c r="BQ85" i="27"/>
  <c r="AV84" i="11"/>
  <c r="BR84" i="11"/>
  <c r="BQ80" i="11"/>
  <c r="AU80" i="11"/>
  <c r="BQ82" i="11"/>
  <c r="AU82" i="11"/>
  <c r="BP81" i="11"/>
  <c r="AT81" i="11"/>
  <c r="BP83" i="11"/>
  <c r="AT83" i="11"/>
  <c r="AT155" i="27"/>
  <c r="BP155" i="27"/>
  <c r="BP120" i="27"/>
  <c r="AT80" i="11"/>
  <c r="BP80" i="11"/>
  <c r="BP82" i="11"/>
  <c r="AT82" i="11"/>
  <c r="AT84" i="11"/>
  <c r="BP84" i="11"/>
  <c r="BP85" i="27"/>
  <c r="AR81" i="11"/>
  <c r="BN81" i="11"/>
  <c r="BN83" i="11"/>
  <c r="AR83" i="11"/>
  <c r="AR80" i="11"/>
  <c r="BN80" i="11"/>
  <c r="BO81" i="11"/>
  <c r="AS81" i="11"/>
  <c r="BO83" i="11"/>
  <c r="AS83" i="11"/>
  <c r="BN82" i="11"/>
  <c r="AR82" i="11"/>
  <c r="BN84" i="11"/>
  <c r="AR84" i="11"/>
  <c r="BO82" i="11"/>
  <c r="AS82" i="11"/>
  <c r="BO84" i="11"/>
  <c r="AS84" i="11"/>
  <c r="BO80" i="11"/>
  <c r="AS80" i="11"/>
  <c r="BO85" i="27"/>
  <c r="BN120" i="27"/>
  <c r="BO120" i="27"/>
  <c r="BN85" i="27"/>
  <c r="BO155" i="27"/>
  <c r="AS155" i="27"/>
  <c r="AR155" i="27"/>
  <c r="BN155" i="27"/>
  <c r="BH85" i="27"/>
  <c r="BM85" i="27"/>
  <c r="BM155" i="27"/>
  <c r="AQ155" i="27"/>
  <c r="BM83" i="11"/>
  <c r="AQ83" i="11"/>
  <c r="BM82" i="11"/>
  <c r="AQ82" i="11"/>
  <c r="BM84" i="11"/>
  <c r="AQ84" i="11"/>
  <c r="BM81" i="11"/>
  <c r="AQ81" i="11"/>
  <c r="BM80" i="11"/>
  <c r="AQ80" i="11"/>
  <c r="BM120" i="27"/>
  <c r="AP84" i="11"/>
  <c r="BL84" i="11"/>
  <c r="AN80" i="11"/>
  <c r="BJ80" i="11"/>
  <c r="AP81" i="11"/>
  <c r="BL81" i="11"/>
  <c r="BL83" i="11"/>
  <c r="AP83" i="11"/>
  <c r="BJ82" i="11"/>
  <c r="AN82" i="11"/>
  <c r="AN83" i="11"/>
  <c r="BJ83" i="11"/>
  <c r="AN84" i="11"/>
  <c r="BJ84" i="11"/>
  <c r="AP80" i="11"/>
  <c r="BL80" i="11"/>
  <c r="AP82" i="11"/>
  <c r="BL82" i="11"/>
  <c r="AN81" i="11"/>
  <c r="BJ81" i="11"/>
  <c r="BK81" i="11"/>
  <c r="AO81" i="11"/>
  <c r="BK82" i="11"/>
  <c r="AO82" i="11"/>
  <c r="BK83" i="11"/>
  <c r="AO83" i="11"/>
  <c r="BK84" i="11"/>
  <c r="AO84" i="11"/>
  <c r="BK80" i="11"/>
  <c r="AO80" i="11"/>
  <c r="BH155" i="27"/>
  <c r="BG120" i="27"/>
  <c r="BL120" i="27"/>
  <c r="BJ120" i="27"/>
  <c r="BH120" i="27"/>
  <c r="BI85" i="27"/>
  <c r="AK85" i="27"/>
  <c r="BJ85" i="27"/>
  <c r="BI120" i="27"/>
  <c r="BL155" i="27"/>
  <c r="AP155" i="27"/>
  <c r="AN155" i="27"/>
  <c r="BJ155" i="27"/>
  <c r="BK155" i="27"/>
  <c r="AO155" i="27"/>
  <c r="BK85" i="27"/>
  <c r="AM155" i="27"/>
  <c r="BI155" i="27"/>
  <c r="BL85" i="27"/>
  <c r="BK120" i="27"/>
  <c r="AK81" i="11"/>
  <c r="BI83" i="11"/>
  <c r="AM83" i="11"/>
  <c r="BH84" i="11"/>
  <c r="AL84" i="11"/>
  <c r="AL81" i="11"/>
  <c r="BH81" i="11"/>
  <c r="AK82" i="11"/>
  <c r="AM84" i="11"/>
  <c r="BI84" i="11"/>
  <c r="BI81" i="11"/>
  <c r="AM81" i="11"/>
  <c r="BH82" i="11"/>
  <c r="AL82" i="11"/>
  <c r="AK83" i="11"/>
  <c r="BI80" i="11"/>
  <c r="AM80" i="11"/>
  <c r="BI82" i="11"/>
  <c r="AM82" i="11"/>
  <c r="BH83" i="11"/>
  <c r="AL83" i="11"/>
  <c r="AK84" i="11"/>
  <c r="BH80" i="11"/>
  <c r="AL80" i="11"/>
  <c r="AL155" i="27"/>
  <c r="AK120" i="27"/>
  <c r="CD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K118" i="11" s="1"/>
  <c r="D117" i="11"/>
  <c r="C117" i="11"/>
  <c r="D116" i="11"/>
  <c r="C116" i="11"/>
  <c r="AK116" i="11" s="1"/>
  <c r="D115" i="11"/>
  <c r="CD24" i="27"/>
  <c r="CD27" i="27"/>
  <c r="CD26" i="27"/>
  <c r="CD28" i="27"/>
  <c r="CD25" i="27"/>
  <c r="AV115" i="11" l="1"/>
  <c r="BR115" i="11"/>
  <c r="AK115" i="11"/>
  <c r="BS115" i="11"/>
  <c r="BS120" i="11" s="1"/>
  <c r="AW115" i="11"/>
  <c r="BQ85" i="11"/>
  <c r="AU118" i="11"/>
  <c r="BQ118" i="11"/>
  <c r="AU119" i="11"/>
  <c r="BQ119" i="11"/>
  <c r="BR116" i="11"/>
  <c r="AV116" i="11"/>
  <c r="BR85" i="11"/>
  <c r="BR117" i="11"/>
  <c r="AV117" i="11"/>
  <c r="BR118" i="11"/>
  <c r="AV118" i="11"/>
  <c r="BQ115" i="11"/>
  <c r="AU115" i="11"/>
  <c r="AU116" i="11"/>
  <c r="BQ116" i="11"/>
  <c r="BR119" i="11"/>
  <c r="AV119" i="11"/>
  <c r="BQ117" i="11"/>
  <c r="AU117" i="11"/>
  <c r="BP85" i="11"/>
  <c r="AT117" i="11"/>
  <c r="BP117" i="11"/>
  <c r="AT119" i="11"/>
  <c r="BP119" i="11"/>
  <c r="AT118" i="11"/>
  <c r="BP118" i="11"/>
  <c r="AT115" i="11"/>
  <c r="BP115" i="11"/>
  <c r="AT116" i="11"/>
  <c r="BP116" i="11"/>
  <c r="BO115" i="11"/>
  <c r="AS115" i="11"/>
  <c r="AR116" i="11"/>
  <c r="BN116" i="11"/>
  <c r="BN85" i="11"/>
  <c r="BN115" i="11"/>
  <c r="AR115" i="11"/>
  <c r="AS117" i="11"/>
  <c r="BO117" i="11"/>
  <c r="BN118" i="11"/>
  <c r="AR118" i="11"/>
  <c r="AR117" i="11"/>
  <c r="BN117" i="11"/>
  <c r="AS118" i="11"/>
  <c r="BO118" i="11"/>
  <c r="BN119" i="11"/>
  <c r="AR119" i="11"/>
  <c r="BO85" i="11"/>
  <c r="BO116" i="11"/>
  <c r="AS116" i="11"/>
  <c r="AS119" i="11"/>
  <c r="BO119" i="11"/>
  <c r="BM119" i="11"/>
  <c r="AQ119" i="11"/>
  <c r="BL85" i="11"/>
  <c r="AQ117" i="11"/>
  <c r="BM117" i="11"/>
  <c r="AQ118" i="11"/>
  <c r="BM118" i="11"/>
  <c r="AQ115" i="11"/>
  <c r="BM115" i="11"/>
  <c r="AQ116" i="11"/>
  <c r="BM116" i="11"/>
  <c r="BM85" i="11"/>
  <c r="BL115" i="11"/>
  <c r="AP115" i="11"/>
  <c r="AO116" i="11"/>
  <c r="BK116" i="11"/>
  <c r="BJ117" i="11"/>
  <c r="AN117" i="11"/>
  <c r="BL119" i="11"/>
  <c r="AP119" i="11"/>
  <c r="BJ85" i="11"/>
  <c r="BL116" i="11"/>
  <c r="AP116" i="11"/>
  <c r="AO117" i="11"/>
  <c r="BK117" i="11"/>
  <c r="AN118" i="11"/>
  <c r="BJ118" i="11"/>
  <c r="AN115" i="11"/>
  <c r="BJ115" i="11"/>
  <c r="BL117" i="11"/>
  <c r="AP117" i="11"/>
  <c r="AO118" i="11"/>
  <c r="BK118" i="11"/>
  <c r="AN119" i="11"/>
  <c r="BJ119" i="11"/>
  <c r="AO115" i="11"/>
  <c r="BK115" i="11"/>
  <c r="AN116" i="11"/>
  <c r="BJ116" i="11"/>
  <c r="BL118" i="11"/>
  <c r="AP118" i="11"/>
  <c r="AO119" i="11"/>
  <c r="BK119" i="11"/>
  <c r="BK85" i="11"/>
  <c r="AL116" i="11"/>
  <c r="BH116" i="11"/>
  <c r="AL118" i="11"/>
  <c r="BH118" i="11"/>
  <c r="BI116" i="11"/>
  <c r="AM116" i="11"/>
  <c r="AM117" i="11"/>
  <c r="BI117" i="11"/>
  <c r="AK119" i="11"/>
  <c r="BH115" i="11"/>
  <c r="AL115" i="11"/>
  <c r="AL117" i="11"/>
  <c r="BH117" i="11"/>
  <c r="BH119" i="11"/>
  <c r="AL119" i="11"/>
  <c r="AM118" i="11"/>
  <c r="BI118" i="11"/>
  <c r="BI115" i="11"/>
  <c r="AM115" i="11"/>
  <c r="BI119" i="11"/>
  <c r="AM119" i="11"/>
  <c r="AK117" i="11"/>
  <c r="CD29" i="27"/>
  <c r="A37" i="27"/>
  <c r="CD35" i="27"/>
  <c r="CD31" i="27"/>
  <c r="CD33" i="27"/>
  <c r="CD34" i="27"/>
  <c r="CD32" i="27"/>
  <c r="BR120" i="11" l="1"/>
  <c r="BQ120" i="11"/>
  <c r="BP120" i="11"/>
  <c r="BN120" i="11"/>
  <c r="BO120" i="11"/>
  <c r="BM120" i="11"/>
  <c r="BK120" i="11"/>
  <c r="BJ120" i="11"/>
  <c r="BL120" i="11"/>
  <c r="CD36" i="27"/>
  <c r="A44" i="27"/>
  <c r="CD39" i="27"/>
  <c r="CD41" i="27"/>
  <c r="CD42" i="27"/>
  <c r="CD38" i="27"/>
  <c r="CD40" i="27"/>
  <c r="CD43" i="27" l="1"/>
  <c r="A51" i="27"/>
  <c r="CD48" i="27"/>
  <c r="CD49" i="27"/>
  <c r="CD46" i="27"/>
  <c r="CD45" i="27"/>
  <c r="CD47" i="27"/>
  <c r="CD50" i="27" l="1"/>
  <c r="A58" i="27"/>
  <c r="BI141" i="11"/>
  <c r="BH141" i="11"/>
  <c r="O141" i="11"/>
  <c r="AW141" i="11" s="1"/>
  <c r="N141" i="11"/>
  <c r="AV141" i="11" s="1"/>
  <c r="M141" i="11"/>
  <c r="AU141" i="11" s="1"/>
  <c r="L141" i="11"/>
  <c r="AT141" i="11" s="1"/>
  <c r="K141" i="11"/>
  <c r="AS141" i="11" s="1"/>
  <c r="J141" i="11"/>
  <c r="AR141" i="11" s="1"/>
  <c r="I141" i="11"/>
  <c r="AQ141" i="11" s="1"/>
  <c r="H141" i="11"/>
  <c r="AP141" i="11" s="1"/>
  <c r="G141" i="11"/>
  <c r="AO141" i="11" s="1"/>
  <c r="F141" i="11"/>
  <c r="AN141" i="11" s="1"/>
  <c r="E141" i="11"/>
  <c r="AM141" i="11" s="1"/>
  <c r="D141" i="11"/>
  <c r="AL141" i="11" s="1"/>
  <c r="C141" i="11"/>
  <c r="BG140" i="11"/>
  <c r="BG139" i="11"/>
  <c r="BG138" i="11"/>
  <c r="BG137" i="11"/>
  <c r="BG136" i="11"/>
  <c r="BI134" i="11"/>
  <c r="BH134" i="11"/>
  <c r="O134" i="11"/>
  <c r="AW134" i="11" s="1"/>
  <c r="N134" i="11"/>
  <c r="AV134" i="11" s="1"/>
  <c r="M134" i="11"/>
  <c r="AU134" i="11" s="1"/>
  <c r="L134" i="11"/>
  <c r="AT134" i="11" s="1"/>
  <c r="K134" i="11"/>
  <c r="AS134" i="11" s="1"/>
  <c r="J134" i="11"/>
  <c r="AR134" i="11" s="1"/>
  <c r="I134" i="11"/>
  <c r="AQ134" i="11" s="1"/>
  <c r="H134" i="11"/>
  <c r="AP134" i="11" s="1"/>
  <c r="G134" i="11"/>
  <c r="AO134" i="11" s="1"/>
  <c r="F134" i="11"/>
  <c r="AN134" i="11" s="1"/>
  <c r="E134" i="11"/>
  <c r="AM134" i="11" s="1"/>
  <c r="D134" i="11"/>
  <c r="AL134" i="11" s="1"/>
  <c r="C134" i="11"/>
  <c r="BG133" i="11"/>
  <c r="BG132" i="11"/>
  <c r="BG131" i="11"/>
  <c r="BG130" i="11"/>
  <c r="BG129" i="11"/>
  <c r="BI127" i="11"/>
  <c r="BH127" i="11"/>
  <c r="O127" i="11"/>
  <c r="AW127" i="11" s="1"/>
  <c r="N127" i="11"/>
  <c r="AV127" i="11" s="1"/>
  <c r="M127" i="11"/>
  <c r="AU127" i="11" s="1"/>
  <c r="L127" i="11"/>
  <c r="AT127" i="11" s="1"/>
  <c r="K127" i="11"/>
  <c r="AS127" i="11" s="1"/>
  <c r="J127" i="11"/>
  <c r="AR127" i="11" s="1"/>
  <c r="I127" i="11"/>
  <c r="AQ127" i="11" s="1"/>
  <c r="H127" i="11"/>
  <c r="AP127" i="11" s="1"/>
  <c r="G127" i="11"/>
  <c r="AO127" i="11" s="1"/>
  <c r="F127" i="11"/>
  <c r="AN127" i="11" s="1"/>
  <c r="E127" i="11"/>
  <c r="AM127" i="11" s="1"/>
  <c r="D127" i="11"/>
  <c r="AL127" i="11" s="1"/>
  <c r="C127" i="11"/>
  <c r="BG126" i="11"/>
  <c r="BG125" i="11"/>
  <c r="BG124" i="11"/>
  <c r="BG123" i="11"/>
  <c r="BG122" i="11"/>
  <c r="BI120" i="11"/>
  <c r="BH120" i="11"/>
  <c r="O120" i="11"/>
  <c r="AW120" i="11" s="1"/>
  <c r="N120" i="11"/>
  <c r="AV120" i="11" s="1"/>
  <c r="M120" i="11"/>
  <c r="AU120" i="11" s="1"/>
  <c r="L120" i="11"/>
  <c r="AT120" i="11" s="1"/>
  <c r="K120" i="11"/>
  <c r="AS120" i="11" s="1"/>
  <c r="J120" i="11"/>
  <c r="AR120" i="11" s="1"/>
  <c r="I120" i="11"/>
  <c r="AQ120" i="11" s="1"/>
  <c r="H120" i="11"/>
  <c r="AP120" i="11" s="1"/>
  <c r="G120" i="11"/>
  <c r="AO120" i="11" s="1"/>
  <c r="F120" i="11"/>
  <c r="AN120" i="11" s="1"/>
  <c r="E120" i="11"/>
  <c r="AM120" i="11" s="1"/>
  <c r="D120" i="11"/>
  <c r="AL120" i="11" s="1"/>
  <c r="C120" i="11"/>
  <c r="BG119" i="11"/>
  <c r="BG118" i="11"/>
  <c r="BG117" i="11"/>
  <c r="BG116" i="11"/>
  <c r="BG115" i="11"/>
  <c r="BI113" i="11"/>
  <c r="BH113" i="11"/>
  <c r="O113" i="11"/>
  <c r="AW113" i="11" s="1"/>
  <c r="N113" i="11"/>
  <c r="AV113" i="11" s="1"/>
  <c r="M113" i="11"/>
  <c r="AU113" i="11" s="1"/>
  <c r="L113" i="11"/>
  <c r="AT113" i="11" s="1"/>
  <c r="K113" i="11"/>
  <c r="AS113" i="11" s="1"/>
  <c r="J113" i="11"/>
  <c r="AR113" i="11" s="1"/>
  <c r="I113" i="11"/>
  <c r="AQ113" i="11" s="1"/>
  <c r="H113" i="11"/>
  <c r="AP113" i="11" s="1"/>
  <c r="G113" i="11"/>
  <c r="AO113" i="11" s="1"/>
  <c r="F113" i="11"/>
  <c r="AN113" i="11" s="1"/>
  <c r="E113" i="11"/>
  <c r="AM113" i="11" s="1"/>
  <c r="D113" i="11"/>
  <c r="AL113" i="11" s="1"/>
  <c r="C113" i="11"/>
  <c r="BG112" i="11"/>
  <c r="BG111" i="11"/>
  <c r="BG110" i="11"/>
  <c r="BG109" i="11"/>
  <c r="BG108" i="11"/>
  <c r="BI106" i="11"/>
  <c r="BH106" i="11"/>
  <c r="O106" i="11"/>
  <c r="AW106" i="11" s="1"/>
  <c r="N106" i="11"/>
  <c r="AV106" i="11" s="1"/>
  <c r="M106" i="11"/>
  <c r="AU106" i="11" s="1"/>
  <c r="L106" i="11"/>
  <c r="AT106" i="11" s="1"/>
  <c r="K106" i="11"/>
  <c r="AS106" i="11" s="1"/>
  <c r="J106" i="11"/>
  <c r="AR106" i="11" s="1"/>
  <c r="I106" i="11"/>
  <c r="AQ106" i="11" s="1"/>
  <c r="H106" i="11"/>
  <c r="AP106" i="11" s="1"/>
  <c r="G106" i="11"/>
  <c r="AO106" i="11" s="1"/>
  <c r="F106" i="11"/>
  <c r="AN106" i="11" s="1"/>
  <c r="E106" i="11"/>
  <c r="AM106" i="11" s="1"/>
  <c r="D106" i="11"/>
  <c r="AL106" i="11" s="1"/>
  <c r="C106" i="11"/>
  <c r="BG105" i="11"/>
  <c r="BG104" i="11"/>
  <c r="BG103" i="11"/>
  <c r="BG102" i="11"/>
  <c r="BG101" i="11"/>
  <c r="BI99" i="11"/>
  <c r="BH99" i="11"/>
  <c r="O99" i="11"/>
  <c r="AW99" i="11" s="1"/>
  <c r="N99" i="11"/>
  <c r="AV99" i="11" s="1"/>
  <c r="M99" i="11"/>
  <c r="AU99" i="11" s="1"/>
  <c r="L99" i="11"/>
  <c r="AT99" i="11" s="1"/>
  <c r="K99" i="11"/>
  <c r="AS99" i="11" s="1"/>
  <c r="J99" i="11"/>
  <c r="AR99" i="11" s="1"/>
  <c r="I99" i="11"/>
  <c r="AQ99" i="11" s="1"/>
  <c r="H99" i="11"/>
  <c r="AP99" i="11" s="1"/>
  <c r="G99" i="11"/>
  <c r="AO99" i="11" s="1"/>
  <c r="F99" i="11"/>
  <c r="AN99" i="11" s="1"/>
  <c r="E99" i="11"/>
  <c r="AM99" i="11" s="1"/>
  <c r="D99" i="11"/>
  <c r="AL99" i="11" s="1"/>
  <c r="BG98" i="11"/>
  <c r="BG97" i="11"/>
  <c r="BG96" i="11"/>
  <c r="BG95" i="11"/>
  <c r="BI85" i="11"/>
  <c r="BH85" i="11"/>
  <c r="O85" i="11"/>
  <c r="AW85" i="11" s="1"/>
  <c r="N85" i="11"/>
  <c r="AV85" i="11" s="1"/>
  <c r="M85" i="11"/>
  <c r="AU85" i="11" s="1"/>
  <c r="AT85" i="11"/>
  <c r="K85" i="11"/>
  <c r="AS85" i="11" s="1"/>
  <c r="J85" i="11"/>
  <c r="AR85" i="11" s="1"/>
  <c r="I85" i="11"/>
  <c r="AQ85" i="11" s="1"/>
  <c r="H85" i="11"/>
  <c r="AP85" i="11" s="1"/>
  <c r="G85" i="11"/>
  <c r="AO85" i="11" s="1"/>
  <c r="F85" i="11"/>
  <c r="AN85" i="11" s="1"/>
  <c r="E85" i="11"/>
  <c r="AM85" i="11" s="1"/>
  <c r="D85" i="11"/>
  <c r="AL85" i="11" s="1"/>
  <c r="BG84" i="11"/>
  <c r="BG83" i="11"/>
  <c r="BG82" i="11"/>
  <c r="BG81" i="11"/>
  <c r="BG77" i="11"/>
  <c r="BG76" i="11"/>
  <c r="BG75" i="11"/>
  <c r="BG74" i="11"/>
  <c r="BG73" i="11"/>
  <c r="BI71" i="11"/>
  <c r="BH71" i="11"/>
  <c r="N71" i="11"/>
  <c r="AV71" i="11" s="1"/>
  <c r="J71" i="11"/>
  <c r="AR71" i="11" s="1"/>
  <c r="F71" i="11"/>
  <c r="AN71" i="11" s="1"/>
  <c r="BG70" i="11"/>
  <c r="BG69" i="11"/>
  <c r="BG68" i="11"/>
  <c r="O71" i="11"/>
  <c r="AW71" i="11" s="1"/>
  <c r="K71" i="11"/>
  <c r="AS71" i="11" s="1"/>
  <c r="G71" i="11"/>
  <c r="AO71" i="11" s="1"/>
  <c r="C71" i="11"/>
  <c r="BG66" i="11"/>
  <c r="M71" i="11"/>
  <c r="AU71" i="11" s="1"/>
  <c r="L71" i="11"/>
  <c r="AT71" i="11" s="1"/>
  <c r="I71" i="11"/>
  <c r="AQ71" i="11" s="1"/>
  <c r="H71" i="11"/>
  <c r="AP71" i="11" s="1"/>
  <c r="E71" i="11"/>
  <c r="AM71" i="11" s="1"/>
  <c r="D71" i="11"/>
  <c r="AL71" i="11" s="1"/>
  <c r="BI64" i="11"/>
  <c r="BH64" i="11"/>
  <c r="O64" i="11"/>
  <c r="AW64" i="11" s="1"/>
  <c r="N64" i="11"/>
  <c r="AV64" i="11" s="1"/>
  <c r="M64" i="11"/>
  <c r="AU64" i="11" s="1"/>
  <c r="L64" i="11"/>
  <c r="AT64" i="11" s="1"/>
  <c r="K64" i="11"/>
  <c r="AS64" i="11" s="1"/>
  <c r="J64" i="11"/>
  <c r="AR64" i="11" s="1"/>
  <c r="I64" i="11"/>
  <c r="AQ64" i="11" s="1"/>
  <c r="H64" i="11"/>
  <c r="AP64" i="11" s="1"/>
  <c r="G64" i="11"/>
  <c r="AO64" i="11" s="1"/>
  <c r="F64" i="11"/>
  <c r="AN64" i="11" s="1"/>
  <c r="E64" i="11"/>
  <c r="AM64" i="11" s="1"/>
  <c r="D64" i="11"/>
  <c r="AL64" i="11" s="1"/>
  <c r="C64" i="11"/>
  <c r="BG63" i="11"/>
  <c r="BG62" i="11"/>
  <c r="BG61" i="11"/>
  <c r="BG60" i="11"/>
  <c r="BG59" i="11"/>
  <c r="BI57" i="11"/>
  <c r="BH57" i="11"/>
  <c r="O57" i="11"/>
  <c r="AW57" i="11" s="1"/>
  <c r="N57" i="11"/>
  <c r="AV57" i="11" s="1"/>
  <c r="M57" i="11"/>
  <c r="AU57" i="11" s="1"/>
  <c r="L57" i="11"/>
  <c r="AT57" i="11" s="1"/>
  <c r="K57" i="11"/>
  <c r="AS57" i="11" s="1"/>
  <c r="J57" i="11"/>
  <c r="AR57" i="11" s="1"/>
  <c r="I57" i="11"/>
  <c r="AQ57" i="11" s="1"/>
  <c r="H57" i="11"/>
  <c r="AP57" i="11" s="1"/>
  <c r="G57" i="11"/>
  <c r="AO57" i="11" s="1"/>
  <c r="F57" i="11"/>
  <c r="AN57" i="11" s="1"/>
  <c r="E57" i="11"/>
  <c r="AM57" i="11" s="1"/>
  <c r="D57" i="11"/>
  <c r="AL57" i="11" s="1"/>
  <c r="C57" i="11"/>
  <c r="BI50" i="11"/>
  <c r="BH50" i="11"/>
  <c r="O50" i="11"/>
  <c r="AW50" i="11" s="1"/>
  <c r="N50" i="11"/>
  <c r="AV50" i="11" s="1"/>
  <c r="M50" i="11"/>
  <c r="AU50" i="11" s="1"/>
  <c r="L50" i="11"/>
  <c r="AT50" i="11" s="1"/>
  <c r="K50" i="11"/>
  <c r="AS50" i="11" s="1"/>
  <c r="J50" i="11"/>
  <c r="AR50" i="11" s="1"/>
  <c r="I50" i="11"/>
  <c r="AQ50" i="11" s="1"/>
  <c r="H50" i="11"/>
  <c r="AP50" i="11" s="1"/>
  <c r="G50" i="11"/>
  <c r="AO50" i="11" s="1"/>
  <c r="F50" i="11"/>
  <c r="AN50" i="11" s="1"/>
  <c r="E50" i="11"/>
  <c r="AM50" i="11" s="1"/>
  <c r="D50" i="11"/>
  <c r="AL50" i="11" s="1"/>
  <c r="C50" i="11"/>
  <c r="BI43" i="11"/>
  <c r="BH43" i="11"/>
  <c r="O43" i="11"/>
  <c r="AW43" i="11" s="1"/>
  <c r="N43" i="11"/>
  <c r="AV43" i="11" s="1"/>
  <c r="M43" i="11"/>
  <c r="AU43" i="11" s="1"/>
  <c r="L43" i="11"/>
  <c r="AT43" i="11" s="1"/>
  <c r="K43" i="11"/>
  <c r="AS43" i="11" s="1"/>
  <c r="J43" i="11"/>
  <c r="AR43" i="11" s="1"/>
  <c r="I43" i="11"/>
  <c r="AQ43" i="11" s="1"/>
  <c r="H43" i="11"/>
  <c r="AP43" i="11" s="1"/>
  <c r="G43" i="11"/>
  <c r="AO43" i="11" s="1"/>
  <c r="F43" i="11"/>
  <c r="AN43" i="11" s="1"/>
  <c r="E43" i="11"/>
  <c r="AM43" i="11" s="1"/>
  <c r="D43" i="11"/>
  <c r="AL43" i="11" s="1"/>
  <c r="C43" i="11"/>
  <c r="BI36" i="11"/>
  <c r="BH36" i="11"/>
  <c r="O36" i="11"/>
  <c r="AW36" i="11" s="1"/>
  <c r="N36" i="11"/>
  <c r="AV36" i="11" s="1"/>
  <c r="M36" i="11"/>
  <c r="AU36" i="11" s="1"/>
  <c r="L36" i="11"/>
  <c r="AT36" i="11" s="1"/>
  <c r="K36" i="11"/>
  <c r="AS36" i="11" s="1"/>
  <c r="J36" i="11"/>
  <c r="AR36" i="11" s="1"/>
  <c r="I36" i="11"/>
  <c r="AQ36" i="11" s="1"/>
  <c r="H36" i="11"/>
  <c r="AP36" i="11" s="1"/>
  <c r="G36" i="11"/>
  <c r="AO36" i="11" s="1"/>
  <c r="F36" i="11"/>
  <c r="AN36" i="11" s="1"/>
  <c r="E36" i="11"/>
  <c r="AM36" i="11" s="1"/>
  <c r="D36" i="11"/>
  <c r="AL36" i="11" s="1"/>
  <c r="C36" i="11"/>
  <c r="BI29" i="11"/>
  <c r="BH29" i="11"/>
  <c r="O29" i="11"/>
  <c r="AW29" i="11" s="1"/>
  <c r="N29" i="11"/>
  <c r="AV29" i="11" s="1"/>
  <c r="M29" i="11"/>
  <c r="AU29" i="11" s="1"/>
  <c r="L29" i="11"/>
  <c r="AT29" i="11" s="1"/>
  <c r="K29" i="11"/>
  <c r="AS29" i="11" s="1"/>
  <c r="J29" i="11"/>
  <c r="AR29" i="11" s="1"/>
  <c r="I29" i="11"/>
  <c r="AQ29" i="11" s="1"/>
  <c r="H29" i="11"/>
  <c r="AP29" i="11" s="1"/>
  <c r="G29" i="11"/>
  <c r="AO29" i="11" s="1"/>
  <c r="F29" i="11"/>
  <c r="AN29" i="11" s="1"/>
  <c r="E29" i="11"/>
  <c r="AM29" i="11" s="1"/>
  <c r="D29" i="11"/>
  <c r="AL29" i="11" s="1"/>
  <c r="C29" i="11"/>
  <c r="BI22" i="11"/>
  <c r="BH22" i="11"/>
  <c r="O22" i="11"/>
  <c r="AW22" i="11" s="1"/>
  <c r="N22" i="11"/>
  <c r="AV22" i="11" s="1"/>
  <c r="M22" i="11"/>
  <c r="AU22" i="11" s="1"/>
  <c r="L22" i="11"/>
  <c r="AT22" i="11" s="1"/>
  <c r="K22" i="11"/>
  <c r="AS22" i="11" s="1"/>
  <c r="J22" i="11"/>
  <c r="AR22" i="11" s="1"/>
  <c r="I22" i="11"/>
  <c r="AQ22" i="11" s="1"/>
  <c r="H22" i="11"/>
  <c r="AP22" i="11" s="1"/>
  <c r="G22" i="11"/>
  <c r="AO22" i="11" s="1"/>
  <c r="F22" i="11"/>
  <c r="AN22" i="11" s="1"/>
  <c r="E22" i="11"/>
  <c r="AM22" i="11" s="1"/>
  <c r="D22" i="11"/>
  <c r="AL22" i="11" s="1"/>
  <c r="C22" i="11"/>
  <c r="A16" i="11"/>
  <c r="BI15" i="11"/>
  <c r="BH15" i="11"/>
  <c r="O15" i="11"/>
  <c r="AW15" i="11" s="1"/>
  <c r="N15" i="11"/>
  <c r="AV15" i="11" s="1"/>
  <c r="M15" i="11"/>
  <c r="AU15" i="11" s="1"/>
  <c r="L15" i="11"/>
  <c r="AT15" i="11" s="1"/>
  <c r="K15" i="11"/>
  <c r="AS15" i="11" s="1"/>
  <c r="J15" i="11"/>
  <c r="AR15" i="11" s="1"/>
  <c r="I15" i="11"/>
  <c r="AQ15" i="11" s="1"/>
  <c r="H15" i="11"/>
  <c r="AP15" i="11" s="1"/>
  <c r="G15" i="11"/>
  <c r="AO15" i="11" s="1"/>
  <c r="F15" i="11"/>
  <c r="AN15" i="11" s="1"/>
  <c r="E15" i="11"/>
  <c r="AM15" i="11" s="1"/>
  <c r="D15" i="11"/>
  <c r="AL15" i="11" s="1"/>
  <c r="C15" i="11"/>
  <c r="BG14" i="11"/>
  <c r="BG13" i="11"/>
  <c r="BG12" i="11"/>
  <c r="BG11" i="11"/>
  <c r="BG10" i="11"/>
  <c r="CD52" i="27"/>
  <c r="CD54" i="27"/>
  <c r="CD56" i="27"/>
  <c r="CD53" i="27"/>
  <c r="CD55" i="27"/>
  <c r="AK29" i="11" l="1"/>
  <c r="AK57" i="11"/>
  <c r="AK64" i="11"/>
  <c r="AK106" i="11"/>
  <c r="AK113" i="11"/>
  <c r="AK120" i="11"/>
  <c r="AK127" i="11"/>
  <c r="AK134" i="11"/>
  <c r="AK141" i="11"/>
  <c r="AK15" i="11"/>
  <c r="AK43" i="11"/>
  <c r="J155" i="11"/>
  <c r="AK22" i="11"/>
  <c r="AK50" i="11"/>
  <c r="P155" i="11"/>
  <c r="AK71" i="11"/>
  <c r="AK36" i="11"/>
  <c r="F155" i="11"/>
  <c r="N155" i="11"/>
  <c r="L155" i="11"/>
  <c r="I155" i="11"/>
  <c r="E155" i="11"/>
  <c r="D155" i="11"/>
  <c r="M155" i="11"/>
  <c r="H155" i="11"/>
  <c r="O155" i="11"/>
  <c r="G155" i="11"/>
  <c r="K155" i="11"/>
  <c r="CD57" i="27"/>
  <c r="A65" i="27"/>
  <c r="A23" i="11"/>
  <c r="BG120" i="11"/>
  <c r="BG78" i="11"/>
  <c r="BG22" i="11"/>
  <c r="BG141" i="11"/>
  <c r="BG134" i="11"/>
  <c r="BG113" i="11"/>
  <c r="BG50" i="11"/>
  <c r="BG36" i="11"/>
  <c r="BG29" i="11"/>
  <c r="BG15" i="11"/>
  <c r="BG43" i="11"/>
  <c r="BG57" i="11"/>
  <c r="BG64" i="11"/>
  <c r="BG106" i="11"/>
  <c r="BG127" i="11"/>
  <c r="BG67" i="11"/>
  <c r="BG71" i="11" s="1"/>
  <c r="CD18" i="11"/>
  <c r="CD20" i="11"/>
  <c r="CD21" i="11"/>
  <c r="CD19" i="11"/>
  <c r="CD17" i="11"/>
  <c r="CD62" i="27"/>
  <c r="CD63" i="27"/>
  <c r="CD59" i="27"/>
  <c r="CD60" i="27"/>
  <c r="CD61" i="27"/>
  <c r="AX155" i="11" l="1"/>
  <c r="BT155" i="11"/>
  <c r="BS155" i="11"/>
  <c r="AW155" i="11"/>
  <c r="AV155" i="11"/>
  <c r="BR155" i="11"/>
  <c r="BQ155" i="11"/>
  <c r="AU155" i="11"/>
  <c r="BP155" i="11"/>
  <c r="AT155" i="11"/>
  <c r="BO155" i="11"/>
  <c r="AS155" i="11"/>
  <c r="AR155" i="11"/>
  <c r="BN155" i="11"/>
  <c r="CD22" i="11"/>
  <c r="AQ155" i="11"/>
  <c r="BM155" i="11"/>
  <c r="AO155" i="11"/>
  <c r="BK155" i="11"/>
  <c r="BL155" i="11"/>
  <c r="AP155" i="11"/>
  <c r="BJ155" i="11"/>
  <c r="AN155" i="11"/>
  <c r="AM155" i="11"/>
  <c r="BI155" i="11"/>
  <c r="AL155" i="11"/>
  <c r="BH155" i="11"/>
  <c r="CD64" i="27"/>
  <c r="A72" i="27"/>
  <c r="A30" i="11"/>
  <c r="CD25" i="11"/>
  <c r="CD28" i="11"/>
  <c r="CD27" i="11"/>
  <c r="CD24" i="11"/>
  <c r="CD26" i="11"/>
  <c r="CD66" i="27"/>
  <c r="CD70" i="27"/>
  <c r="CD69" i="27"/>
  <c r="CD68" i="27"/>
  <c r="CD67" i="27"/>
  <c r="CD29" i="11" l="1"/>
  <c r="CD71" i="27"/>
  <c r="A79" i="27"/>
  <c r="A37" i="11"/>
  <c r="CD32" i="11"/>
  <c r="CD31" i="11"/>
  <c r="CD33" i="11"/>
  <c r="CD35" i="11"/>
  <c r="CD34" i="11"/>
  <c r="CD36" i="11" l="1"/>
  <c r="A86" i="27"/>
  <c r="A44" i="11"/>
  <c r="CD40" i="11"/>
  <c r="CD39" i="11"/>
  <c r="CD38" i="11"/>
  <c r="CD41" i="11"/>
  <c r="CD42" i="11"/>
  <c r="CD43" i="11" l="1"/>
  <c r="A93" i="27"/>
  <c r="A51" i="11"/>
  <c r="CD45" i="11"/>
  <c r="CD46" i="11"/>
  <c r="CD49" i="11"/>
  <c r="CD48" i="11"/>
  <c r="CD47" i="11"/>
  <c r="CD50" i="11" l="1"/>
  <c r="A100" i="27"/>
  <c r="A58" i="11"/>
  <c r="C99" i="11"/>
  <c r="AK99" i="11" s="1"/>
  <c r="C85" i="11"/>
  <c r="AK85" i="11" s="1"/>
  <c r="BG94" i="11"/>
  <c r="BG99" i="11" s="1"/>
  <c r="CD54" i="11"/>
  <c r="CD55" i="11"/>
  <c r="CD56" i="11"/>
  <c r="CD52" i="11"/>
  <c r="CD53" i="11"/>
  <c r="CD98" i="27"/>
  <c r="CD96" i="27"/>
  <c r="CD97" i="27"/>
  <c r="CD95" i="27"/>
  <c r="CD94" i="27"/>
  <c r="CD57" i="11" l="1"/>
  <c r="CD82" i="27"/>
  <c r="CD80" i="27"/>
  <c r="CD81" i="27"/>
  <c r="CD84" i="27"/>
  <c r="CD83" i="27"/>
  <c r="CD99" i="27"/>
  <c r="CD85" i="27" s="1"/>
  <c r="A107" i="27"/>
  <c r="A65" i="11"/>
  <c r="BG80" i="11"/>
  <c r="BG85" i="11" s="1"/>
  <c r="CD62" i="11"/>
  <c r="CD63" i="11"/>
  <c r="CD61" i="11"/>
  <c r="CD59" i="11"/>
  <c r="CD60" i="11"/>
  <c r="CD104" i="27"/>
  <c r="CD105" i="27"/>
  <c r="CD101" i="27"/>
  <c r="CD102" i="27"/>
  <c r="CD103" i="27"/>
  <c r="CD64" i="11" l="1"/>
  <c r="CD115" i="27"/>
  <c r="CD117" i="27"/>
  <c r="CD119" i="27"/>
  <c r="CD116" i="27"/>
  <c r="CD118" i="27"/>
  <c r="CD106" i="27"/>
  <c r="A114" i="27"/>
  <c r="A72" i="11"/>
  <c r="A79" i="11" s="1"/>
  <c r="A86" i="11" s="1"/>
  <c r="A93" i="11" s="1"/>
  <c r="CD68" i="11"/>
  <c r="CD67" i="11"/>
  <c r="CD70" i="11"/>
  <c r="CD66" i="11"/>
  <c r="CD69" i="11"/>
  <c r="CD110" i="27"/>
  <c r="CD112" i="27"/>
  <c r="CD109" i="27"/>
  <c r="CD108" i="27"/>
  <c r="CD111" i="27"/>
  <c r="CD71" i="11" l="1"/>
  <c r="CD113" i="27"/>
  <c r="A121" i="27"/>
  <c r="A100" i="11"/>
  <c r="CD98" i="11"/>
  <c r="CD96" i="11"/>
  <c r="CD94" i="11"/>
  <c r="CD95" i="11"/>
  <c r="CD97" i="11"/>
  <c r="CD83" i="11" l="1"/>
  <c r="CD80" i="11"/>
  <c r="CD99" i="11"/>
  <c r="CD82" i="11"/>
  <c r="CD84" i="11"/>
  <c r="CD81" i="11"/>
  <c r="CD120" i="27"/>
  <c r="A128" i="27"/>
  <c r="A107" i="11"/>
  <c r="CD104" i="11"/>
  <c r="CD102" i="11"/>
  <c r="CD105" i="11"/>
  <c r="CD103" i="11"/>
  <c r="CD101" i="11"/>
  <c r="CD123" i="27"/>
  <c r="CD122" i="27"/>
  <c r="CD106" i="11" l="1"/>
  <c r="CD120" i="11" s="1"/>
  <c r="CD115" i="11"/>
  <c r="CD116" i="11"/>
  <c r="CD119" i="11"/>
  <c r="CD117" i="11"/>
  <c r="CD118" i="11"/>
  <c r="CD85" i="11"/>
  <c r="CD127" i="27"/>
  <c r="A135" i="27"/>
  <c r="A114" i="11"/>
  <c r="A121" i="11" s="1"/>
  <c r="CD112" i="11"/>
  <c r="CD109" i="11"/>
  <c r="CD111" i="11"/>
  <c r="CD110" i="11"/>
  <c r="CD108" i="11"/>
  <c r="CD130" i="27"/>
  <c r="CD133" i="27"/>
  <c r="CD132" i="27"/>
  <c r="CD129" i="27"/>
  <c r="CD131" i="27"/>
  <c r="CD113" i="11" l="1"/>
  <c r="CD134" i="27"/>
  <c r="A128" i="11"/>
  <c r="CD122" i="11"/>
  <c r="CD123" i="11"/>
  <c r="CD138" i="27"/>
  <c r="CD140" i="27"/>
  <c r="CD136" i="27"/>
  <c r="CD139" i="27"/>
  <c r="CD137" i="27"/>
  <c r="CD127" i="11" l="1"/>
  <c r="CD141" i="27"/>
  <c r="A135" i="11"/>
  <c r="CD130" i="11"/>
  <c r="CD133" i="11"/>
  <c r="CD131" i="11"/>
  <c r="CD129" i="11"/>
  <c r="CD132" i="11"/>
  <c r="CD134" i="11" l="1"/>
  <c r="CD137" i="11"/>
  <c r="CD136" i="11"/>
  <c r="CD140" i="11"/>
  <c r="CD139" i="11"/>
  <c r="CD138" i="11"/>
  <c r="CD141" i="11" l="1"/>
</calcChain>
</file>

<file path=xl/sharedStrings.xml><?xml version="1.0" encoding="utf-8"?>
<sst xmlns="http://schemas.openxmlformats.org/spreadsheetml/2006/main" count="41404" uniqueCount="822">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</sst>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41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4" xfId="0" applyNumberFormat="1" applyFont="1" applyBorder="1"/>
    <xf numFmtId="6" fontId="2" fillId="0" borderId="39" xfId="0" applyNumberFormat="1" applyFont="1" applyBorder="1"/>
    <xf numFmtId="6" fontId="0" fillId="0" borderId="0" xfId="0" applyNumberFormat="1" applyFont="1"/>
    <xf numFmtId="6" fontId="4" fillId="0" borderId="39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5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41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9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9" xfId="0" applyNumberFormat="1" applyFont="1" applyBorder="1" applyAlignment="1">
      <alignment horizontal="left" indent="2"/>
    </xf>
    <xf numFmtId="38" fontId="4" fillId="0" borderId="34" xfId="0" applyNumberFormat="1" applyFont="1" applyBorder="1"/>
    <xf numFmtId="38" fontId="4" fillId="0" borderId="36" xfId="0" applyNumberFormat="1" applyFont="1" applyBorder="1"/>
    <xf numFmtId="38" fontId="4" fillId="0" borderId="31" xfId="0" applyNumberFormat="1" applyFont="1" applyBorder="1"/>
    <xf numFmtId="38" fontId="4" fillId="0" borderId="36" xfId="0" applyNumberFormat="1" applyFont="1" applyBorder="1" applyAlignment="1">
      <alignment wrapText="1"/>
    </xf>
    <xf numFmtId="38" fontId="0" fillId="0" borderId="36" xfId="0" applyNumberFormat="1" applyFont="1" applyBorder="1"/>
    <xf numFmtId="38" fontId="4" fillId="0" borderId="41" xfId="0" applyNumberFormat="1" applyFont="1" applyBorder="1" applyAlignment="1">
      <alignment horizontal="left" indent="2"/>
    </xf>
    <xf numFmtId="38" fontId="2" fillId="0" borderId="42" xfId="0" applyNumberFormat="1" applyFont="1" applyBorder="1"/>
    <xf numFmtId="38" fontId="2" fillId="0" borderId="43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 applyAlignment="1">
      <alignment wrapText="1"/>
    </xf>
    <xf numFmtId="38" fontId="1" fillId="0" borderId="43" xfId="0" applyNumberFormat="1" applyFont="1" applyBorder="1"/>
    <xf numFmtId="38" fontId="1" fillId="0" borderId="0" xfId="0" applyNumberFormat="1" applyFont="1"/>
    <xf numFmtId="38" fontId="2" fillId="0" borderId="39" xfId="0" applyNumberFormat="1" applyFont="1" applyBorder="1"/>
    <xf numFmtId="38" fontId="4" fillId="3" borderId="34" xfId="0" applyNumberFormat="1" applyFont="1" applyFill="1" applyBorder="1"/>
    <xf numFmtId="38" fontId="4" fillId="3" borderId="36" xfId="0" applyNumberFormat="1" applyFont="1" applyFill="1" applyBorder="1"/>
    <xf numFmtId="38" fontId="4" fillId="3" borderId="31" xfId="0" applyNumberFormat="1" applyFont="1" applyFill="1" applyBorder="1"/>
    <xf numFmtId="38" fontId="4" fillId="3" borderId="36" xfId="0" applyNumberFormat="1" applyFont="1" applyFill="1" applyBorder="1" applyAlignment="1">
      <alignment wrapText="1"/>
    </xf>
    <xf numFmtId="38" fontId="0" fillId="3" borderId="36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5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4" xfId="0" applyNumberFormat="1" applyFont="1" applyFill="1" applyBorder="1"/>
    <xf numFmtId="6" fontId="4" fillId="3" borderId="36" xfId="0" applyNumberFormat="1" applyFont="1" applyFill="1" applyBorder="1"/>
    <xf numFmtId="6" fontId="4" fillId="3" borderId="31" xfId="0" applyNumberFormat="1" applyFont="1" applyFill="1" applyBorder="1"/>
    <xf numFmtId="6" fontId="4" fillId="3" borderId="36" xfId="0" applyNumberFormat="1" applyFont="1" applyFill="1" applyBorder="1" applyAlignment="1">
      <alignment wrapText="1"/>
    </xf>
    <xf numFmtId="6" fontId="0" fillId="3" borderId="36" xfId="0" applyNumberFormat="1" applyFont="1" applyFill="1" applyBorder="1"/>
    <xf numFmtId="6" fontId="4" fillId="0" borderId="30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3" xfId="0" applyNumberFormat="1" applyFont="1" applyBorder="1"/>
    <xf numFmtId="38" fontId="4" fillId="0" borderId="30" xfId="0" applyNumberFormat="1" applyFont="1" applyBorder="1"/>
    <xf numFmtId="38" fontId="4" fillId="0" borderId="17" xfId="0" applyNumberFormat="1" applyFont="1" applyBorder="1"/>
    <xf numFmtId="38" fontId="2" fillId="0" borderId="33" xfId="0" applyNumberFormat="1" applyFont="1" applyBorder="1"/>
    <xf numFmtId="38" fontId="4" fillId="0" borderId="32" xfId="0" applyNumberFormat="1" applyFont="1" applyBorder="1"/>
    <xf numFmtId="38" fontId="0" fillId="0" borderId="31" xfId="0" applyNumberFormat="1" applyFont="1" applyBorder="1"/>
    <xf numFmtId="38" fontId="0" fillId="0" borderId="32" xfId="0" applyNumberFormat="1" applyFont="1" applyBorder="1"/>
    <xf numFmtId="38" fontId="2" fillId="0" borderId="33" xfId="0" applyNumberFormat="1" applyFont="1" applyFill="1" applyBorder="1"/>
    <xf numFmtId="38" fontId="0" fillId="0" borderId="34" xfId="0" applyNumberFormat="1" applyFont="1" applyBorder="1"/>
    <xf numFmtId="38" fontId="4" fillId="0" borderId="27" xfId="0" applyNumberFormat="1" applyFont="1" applyBorder="1" applyAlignment="1">
      <alignment horizontal="left" indent="2"/>
    </xf>
    <xf numFmtId="38" fontId="1" fillId="0" borderId="35" xfId="0" applyNumberFormat="1" applyFont="1" applyBorder="1"/>
    <xf numFmtId="38" fontId="1" fillId="0" borderId="37" xfId="0" applyNumberFormat="1" applyFont="1" applyBorder="1"/>
    <xf numFmtId="38" fontId="1" fillId="0" borderId="38" xfId="0" applyNumberFormat="1" applyFont="1" applyBorder="1"/>
    <xf numFmtId="38" fontId="1" fillId="0" borderId="28" xfId="0" applyNumberFormat="1" applyFont="1" applyBorder="1"/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1" xfId="0" applyNumberFormat="1" applyFont="1" applyBorder="1"/>
    <xf numFmtId="38" fontId="1" fillId="0" borderId="32" xfId="0" applyNumberFormat="1" applyFont="1" applyBorder="1"/>
    <xf numFmtId="38" fontId="2" fillId="0" borderId="34" xfId="0" applyNumberFormat="1" applyFont="1" applyBorder="1"/>
    <xf numFmtId="38" fontId="2" fillId="0" borderId="36" xfId="0" applyNumberFormat="1" applyFont="1" applyBorder="1"/>
    <xf numFmtId="38" fontId="2" fillId="0" borderId="31" xfId="0" applyNumberFormat="1" applyFont="1" applyBorder="1"/>
    <xf numFmtId="38" fontId="2" fillId="0" borderId="32" xfId="0" applyNumberFormat="1" applyFont="1" applyBorder="1"/>
    <xf numFmtId="38" fontId="2" fillId="0" borderId="31" xfId="0" applyNumberFormat="1" applyFont="1" applyBorder="1" applyAlignment="1">
      <alignment wrapText="1"/>
    </xf>
    <xf numFmtId="6" fontId="2" fillId="0" borderId="42" xfId="0" applyNumberFormat="1" applyFont="1" applyBorder="1"/>
    <xf numFmtId="6" fontId="2" fillId="0" borderId="43" xfId="0" applyNumberFormat="1" applyFont="1" applyBorder="1"/>
    <xf numFmtId="6" fontId="2" fillId="0" borderId="43" xfId="0" applyNumberFormat="1" applyFont="1" applyBorder="1" applyAlignment="1">
      <alignment wrapText="1"/>
    </xf>
    <xf numFmtId="6" fontId="1" fillId="0" borderId="43" xfId="0" applyNumberFormat="1" applyFont="1" applyBorder="1"/>
    <xf numFmtId="6" fontId="1" fillId="0" borderId="0" xfId="0" applyNumberFormat="1" applyFont="1"/>
    <xf numFmtId="6" fontId="2" fillId="0" borderId="30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8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9" xfId="0" applyNumberFormat="1" applyBorder="1"/>
    <xf numFmtId="14" fontId="0" fillId="0" borderId="49" xfId="0" applyNumberFormat="1" applyBorder="1"/>
    <xf numFmtId="0" fontId="0" fillId="0" borderId="50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30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0" fillId="0" borderId="26" xfId="0" applyNumberFormat="1" applyFont="1" applyBorder="1"/>
    <xf numFmtId="166" fontId="4" fillId="0" borderId="31" xfId="0" applyNumberFormat="1" applyFont="1" applyBorder="1"/>
    <xf numFmtId="166" fontId="2" fillId="0" borderId="42" xfId="0" applyNumberFormat="1" applyFont="1" applyBorder="1"/>
    <xf numFmtId="166" fontId="2" fillId="0" borderId="43" xfId="0" applyNumberFormat="1" applyFont="1" applyBorder="1"/>
    <xf numFmtId="166" fontId="2" fillId="0" borderId="44" xfId="0" applyNumberFormat="1" applyFont="1" applyBorder="1"/>
    <xf numFmtId="166" fontId="2" fillId="0" borderId="43" xfId="0" applyNumberFormat="1" applyFont="1" applyBorder="1" applyAlignment="1">
      <alignment wrapText="1"/>
    </xf>
    <xf numFmtId="166" fontId="1" fillId="0" borderId="43" xfId="0" applyNumberFormat="1" applyFont="1" applyBorder="1"/>
    <xf numFmtId="166" fontId="1" fillId="0" borderId="45" xfId="0" applyNumberFormat="1" applyFont="1" applyBorder="1"/>
    <xf numFmtId="0" fontId="9" fillId="0" borderId="49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9" xfId="1" applyBorder="1"/>
    <xf numFmtId="0" fontId="9" fillId="0" borderId="49" xfId="1" applyBorder="1" applyAlignment="1">
      <alignment horizontal="left"/>
    </xf>
    <xf numFmtId="0" fontId="9" fillId="4" borderId="49" xfId="1" applyFill="1" applyBorder="1" applyAlignment="1">
      <alignment horizontal="center"/>
    </xf>
    <xf numFmtId="49" fontId="9" fillId="0" borderId="49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5" xfId="0" applyNumberFormat="1" applyFont="1" applyFill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0" fillId="3" borderId="24" xfId="0" applyNumberFormat="1" applyFont="1" applyFill="1" applyBorder="1"/>
    <xf numFmtId="166" fontId="0" fillId="0" borderId="40" xfId="0" applyNumberFormat="1" applyFont="1" applyBorder="1"/>
    <xf numFmtId="166" fontId="4" fillId="3" borderId="31" xfId="0" applyNumberFormat="1" applyFont="1" applyFill="1" applyBorder="1"/>
    <xf numFmtId="166" fontId="4" fillId="3" borderId="36" xfId="0" applyNumberFormat="1" applyFont="1" applyFill="1" applyBorder="1" applyAlignment="1">
      <alignment wrapText="1"/>
    </xf>
    <xf numFmtId="166" fontId="0" fillId="3" borderId="36" xfId="0" applyNumberFormat="1" applyFont="1" applyFill="1" applyBorder="1"/>
    <xf numFmtId="166" fontId="0" fillId="3" borderId="40" xfId="0" applyNumberFormat="1" applyFont="1" applyFill="1" applyBorder="1"/>
    <xf numFmtId="166" fontId="4" fillId="0" borderId="16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0" fillId="0" borderId="19" xfId="0" applyNumberFormat="1" applyFont="1" applyBorder="1"/>
    <xf numFmtId="166" fontId="2" fillId="0" borderId="16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1" fillId="0" borderId="19" xfId="0" applyNumberFormat="1" applyFont="1" applyBorder="1"/>
    <xf numFmtId="166" fontId="4" fillId="3" borderId="16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0" fillId="3" borderId="19" xfId="0" applyNumberFormat="1" applyFont="1" applyFill="1" applyBorder="1"/>
    <xf numFmtId="166" fontId="2" fillId="0" borderId="20" xfId="0" applyNumberFormat="1" applyFont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26" xfId="0" applyNumberFormat="1" applyFont="1" applyBorder="1"/>
    <xf numFmtId="166" fontId="0" fillId="0" borderId="32" xfId="0" applyNumberFormat="1" applyFont="1" applyBorder="1"/>
    <xf numFmtId="166" fontId="1" fillId="0" borderId="32" xfId="0" applyNumberFormat="1" applyFont="1" applyBorder="1"/>
    <xf numFmtId="166" fontId="1" fillId="0" borderId="38" xfId="0" applyNumberFormat="1" applyFont="1" applyBorder="1"/>
    <xf numFmtId="166" fontId="1" fillId="0" borderId="28" xfId="0" applyNumberFormat="1" applyFont="1" applyBorder="1"/>
    <xf numFmtId="166" fontId="4" fillId="3" borderId="30" xfId="0" applyNumberFormat="1" applyFont="1" applyFill="1" applyBorder="1"/>
    <xf numFmtId="166" fontId="2" fillId="3" borderId="42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4" xfId="0" applyFont="1" applyBorder="1" applyAlignment="1" applyProtection="1">
      <alignment horizontal="center" vertical="center"/>
      <protection locked="0"/>
    </xf>
    <xf numFmtId="38" fontId="0" fillId="0" borderId="52" xfId="0" applyNumberFormat="1" applyFont="1" applyBorder="1"/>
    <xf numFmtId="38" fontId="1" fillId="0" borderId="52" xfId="0" applyNumberFormat="1" applyFont="1" applyBorder="1"/>
    <xf numFmtId="38" fontId="1" fillId="0" borderId="53" xfId="0" applyNumberFormat="1" applyFont="1" applyBorder="1"/>
    <xf numFmtId="38" fontId="4" fillId="3" borderId="55" xfId="0" applyNumberFormat="1" applyFont="1" applyFill="1" applyBorder="1"/>
    <xf numFmtId="38" fontId="4" fillId="0" borderId="57" xfId="0" applyNumberFormat="1" applyFont="1" applyBorder="1"/>
    <xf numFmtId="38" fontId="2" fillId="0" borderId="56" xfId="0" applyNumberFormat="1" applyFont="1" applyBorder="1"/>
    <xf numFmtId="38" fontId="4" fillId="3" borderId="57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7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6" xfId="0" applyNumberFormat="1" applyFont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38" fontId="4" fillId="0" borderId="59" xfId="0" applyNumberFormat="1" applyFont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0" borderId="58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6" xfId="0" applyNumberFormat="1" applyFont="1" applyBorder="1" applyAlignment="1">
      <alignment horizontal="right"/>
    </xf>
    <xf numFmtId="166" fontId="4" fillId="0" borderId="59" xfId="0" applyNumberFormat="1" applyFont="1" applyBorder="1"/>
    <xf numFmtId="6" fontId="4" fillId="0" borderId="61" xfId="0" applyNumberFormat="1" applyFont="1" applyBorder="1" applyAlignment="1">
      <alignment horizontal="right"/>
    </xf>
    <xf numFmtId="6" fontId="2" fillId="0" borderId="59" xfId="0" applyNumberFormat="1" applyFont="1" applyBorder="1" applyAlignment="1">
      <alignment horizontal="right"/>
    </xf>
    <xf numFmtId="6" fontId="4" fillId="0" borderId="61" xfId="0" applyNumberFormat="1" applyFont="1" applyBorder="1" applyAlignment="1">
      <alignment horizontal="center"/>
    </xf>
    <xf numFmtId="38" fontId="4" fillId="0" borderId="60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5" xfId="0" applyNumberFormat="1" applyFont="1" applyFill="1" applyBorder="1"/>
    <xf numFmtId="6" fontId="2" fillId="0" borderId="62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3" xfId="0" applyNumberFormat="1" applyFont="1" applyFill="1" applyBorder="1"/>
    <xf numFmtId="38" fontId="4" fillId="0" borderId="64" xfId="0" applyNumberFormat="1" applyFont="1" applyBorder="1"/>
    <xf numFmtId="38" fontId="2" fillId="0" borderId="65" xfId="0" applyNumberFormat="1" applyFont="1" applyBorder="1"/>
    <xf numFmtId="38" fontId="4" fillId="3" borderId="64" xfId="0" applyNumberFormat="1" applyFont="1" applyFill="1" applyBorder="1"/>
    <xf numFmtId="38" fontId="4" fillId="0" borderId="66" xfId="0" applyNumberFormat="1" applyFont="1" applyBorder="1"/>
    <xf numFmtId="38" fontId="2" fillId="0" borderId="66" xfId="0" applyNumberFormat="1" applyFont="1" applyBorder="1"/>
    <xf numFmtId="38" fontId="4" fillId="3" borderId="66" xfId="0" applyNumberFormat="1" applyFont="1" applyFill="1" applyBorder="1"/>
    <xf numFmtId="6" fontId="4" fillId="3" borderId="63" xfId="0" applyNumberFormat="1" applyFont="1" applyFill="1" applyBorder="1"/>
    <xf numFmtId="6" fontId="2" fillId="0" borderId="66" xfId="0" applyNumberFormat="1" applyFont="1" applyBorder="1"/>
    <xf numFmtId="6" fontId="4" fillId="3" borderId="66" xfId="0" applyNumberFormat="1" applyFont="1" applyFill="1" applyBorder="1"/>
    <xf numFmtId="6" fontId="4" fillId="0" borderId="66" xfId="0" applyNumberFormat="1" applyFont="1" applyBorder="1"/>
    <xf numFmtId="6" fontId="2" fillId="0" borderId="65" xfId="0" applyNumberFormat="1" applyFont="1" applyBorder="1"/>
    <xf numFmtId="6" fontId="4" fillId="0" borderId="67" xfId="0" applyNumberFormat="1" applyFont="1" applyBorder="1"/>
    <xf numFmtId="6" fontId="2" fillId="0" borderId="67" xfId="0" applyNumberFormat="1" applyFont="1" applyBorder="1"/>
    <xf numFmtId="6" fontId="4" fillId="3" borderId="64" xfId="0" applyNumberFormat="1" applyFont="1" applyFill="1" applyBorder="1"/>
    <xf numFmtId="38" fontId="4" fillId="0" borderId="67" xfId="0" applyNumberFormat="1" applyFont="1" applyBorder="1"/>
    <xf numFmtId="38" fontId="2" fillId="0" borderId="64" xfId="0" applyNumberFormat="1" applyFont="1" applyBorder="1"/>
    <xf numFmtId="38" fontId="1" fillId="0" borderId="64" xfId="0" applyNumberFormat="1" applyFont="1" applyBorder="1"/>
    <xf numFmtId="38" fontId="1" fillId="0" borderId="68" xfId="0" applyNumberFormat="1" applyFont="1" applyBorder="1"/>
    <xf numFmtId="38" fontId="0" fillId="0" borderId="64" xfId="0" applyNumberFormat="1" applyFont="1" applyBorder="1"/>
    <xf numFmtId="6" fontId="4" fillId="3" borderId="69" xfId="0" applyNumberFormat="1" applyFont="1" applyFill="1" applyBorder="1"/>
    <xf numFmtId="166" fontId="4" fillId="0" borderId="67" xfId="0" applyNumberFormat="1" applyFont="1" applyBorder="1"/>
    <xf numFmtId="166" fontId="2" fillId="0" borderId="65" xfId="0" applyNumberFormat="1" applyFont="1" applyBorder="1"/>
    <xf numFmtId="166" fontId="4" fillId="0" borderId="13" xfId="0" applyNumberFormat="1" applyFont="1" applyBorder="1"/>
    <xf numFmtId="6" fontId="2" fillId="0" borderId="70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71" xfId="0" applyNumberFormat="1" applyFont="1" applyFill="1" applyBorder="1"/>
    <xf numFmtId="38" fontId="2" fillId="0" borderId="62" xfId="0" applyNumberFormat="1" applyFont="1" applyBorder="1"/>
    <xf numFmtId="38" fontId="4" fillId="3" borderId="52" xfId="0" applyNumberFormat="1" applyFont="1" applyFill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4" fillId="3" borderId="72" xfId="0" applyNumberFormat="1" applyFont="1" applyFill="1" applyBorder="1"/>
    <xf numFmtId="6" fontId="4" fillId="3" borderId="52" xfId="0" applyNumberFormat="1" applyFont="1" applyFill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6" fontId="4" fillId="3" borderId="72" xfId="0" applyNumberFormat="1" applyFont="1" applyFill="1" applyBorder="1"/>
    <xf numFmtId="38" fontId="4" fillId="0" borderId="31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72" xfId="0" applyNumberFormat="1" applyFont="1" applyBorder="1" applyAlignment="1">
      <alignment horizontal="right"/>
    </xf>
    <xf numFmtId="38" fontId="4" fillId="0" borderId="64" xfId="0" applyNumberFormat="1" applyFont="1" applyBorder="1" applyAlignment="1">
      <alignment horizontal="right"/>
    </xf>
    <xf numFmtId="38" fontId="2" fillId="0" borderId="66" xfId="0" applyNumberFormat="1" applyFont="1" applyBorder="1" applyAlignment="1">
      <alignment horizontal="right"/>
    </xf>
    <xf numFmtId="6" fontId="4" fillId="0" borderId="67" xfId="0" applyNumberFormat="1" applyFont="1" applyBorder="1" applyAlignment="1">
      <alignment horizontal="right"/>
    </xf>
    <xf numFmtId="6" fontId="4" fillId="0" borderId="66" xfId="0" applyNumberFormat="1" applyFont="1" applyBorder="1" applyAlignment="1">
      <alignment horizontal="right"/>
    </xf>
    <xf numFmtId="38" fontId="4" fillId="0" borderId="66" xfId="0" applyNumberFormat="1" applyFont="1" applyBorder="1" applyAlignment="1">
      <alignment horizontal="right"/>
    </xf>
    <xf numFmtId="6" fontId="4" fillId="0" borderId="61" xfId="0" applyNumberFormat="1" applyFont="1" applyBorder="1"/>
    <xf numFmtId="6" fontId="2" fillId="0" borderId="61" xfId="0" applyNumberFormat="1" applyFont="1" applyBorder="1"/>
    <xf numFmtId="38" fontId="4" fillId="0" borderId="61" xfId="0" applyNumberFormat="1" applyFont="1" applyBorder="1"/>
    <xf numFmtId="6" fontId="2" fillId="0" borderId="67" xfId="0" applyNumberFormat="1" applyFont="1" applyBorder="1" applyAlignment="1">
      <alignment horizontal="right"/>
    </xf>
    <xf numFmtId="6" fontId="4" fillId="0" borderId="67" xfId="0" applyNumberFormat="1" applyFont="1" applyBorder="1" applyAlignment="1">
      <alignment horizontal="center"/>
    </xf>
    <xf numFmtId="6" fontId="2" fillId="0" borderId="74" xfId="0" applyNumberFormat="1" applyFont="1" applyBorder="1"/>
    <xf numFmtId="38" fontId="4" fillId="0" borderId="75" xfId="0" applyNumberFormat="1" applyFont="1" applyBorder="1"/>
    <xf numFmtId="38" fontId="2" fillId="0" borderId="75" xfId="0" applyNumberFormat="1" applyFont="1" applyBorder="1"/>
    <xf numFmtId="38" fontId="0" fillId="0" borderId="75" xfId="0" applyNumberFormat="1" applyFont="1" applyBorder="1"/>
    <xf numFmtId="38" fontId="1" fillId="0" borderId="73" xfId="0" applyNumberFormat="1" applyFont="1" applyBorder="1"/>
    <xf numFmtId="38" fontId="1" fillId="0" borderId="76" xfId="0" applyNumberFormat="1" applyFont="1" applyBorder="1"/>
    <xf numFmtId="166" fontId="2" fillId="0" borderId="56" xfId="0" applyNumberFormat="1" applyFont="1" applyBorder="1"/>
    <xf numFmtId="38" fontId="4" fillId="0" borderId="57" xfId="0" applyNumberFormat="1" applyFont="1" applyBorder="1" applyAlignment="1">
      <alignment horizontal="right"/>
    </xf>
    <xf numFmtId="38" fontId="2" fillId="0" borderId="58" xfId="0" applyNumberFormat="1" applyFont="1" applyBorder="1" applyAlignment="1">
      <alignment horizontal="right"/>
    </xf>
    <xf numFmtId="166" fontId="0" fillId="3" borderId="55" xfId="0" applyNumberFormat="1" applyFont="1" applyFill="1" applyBorder="1"/>
    <xf numFmtId="166" fontId="4" fillId="0" borderId="52" xfId="0" applyNumberFormat="1" applyFont="1" applyBorder="1"/>
    <xf numFmtId="166" fontId="1" fillId="0" borderId="56" xfId="0" applyNumberFormat="1" applyFont="1" applyBorder="1"/>
    <xf numFmtId="166" fontId="0" fillId="3" borderId="57" xfId="0" applyNumberFormat="1" applyFont="1" applyFill="1" applyBorder="1"/>
    <xf numFmtId="166" fontId="1" fillId="0" borderId="58" xfId="0" applyNumberFormat="1" applyFont="1" applyBorder="1"/>
    <xf numFmtId="166" fontId="0" fillId="3" borderId="58" xfId="0" applyNumberFormat="1" applyFont="1" applyFill="1" applyBorder="1"/>
    <xf numFmtId="166" fontId="4" fillId="0" borderId="58" xfId="0" applyNumberFormat="1" applyFont="1" applyBorder="1" applyAlignment="1">
      <alignment horizontal="right" wrapText="1"/>
    </xf>
    <xf numFmtId="166" fontId="2" fillId="0" borderId="58" xfId="0" applyNumberFormat="1" applyFont="1" applyBorder="1" applyAlignment="1">
      <alignment horizontal="right" wrapText="1"/>
    </xf>
    <xf numFmtId="166" fontId="0" fillId="0" borderId="59" xfId="0" applyNumberFormat="1" applyFont="1" applyBorder="1"/>
    <xf numFmtId="166" fontId="1" fillId="0" borderId="59" xfId="0" applyNumberFormat="1" applyFont="1" applyBorder="1"/>
    <xf numFmtId="166" fontId="0" fillId="0" borderId="52" xfId="0" applyNumberFormat="1" applyFont="1" applyBorder="1"/>
    <xf numFmtId="166" fontId="1" fillId="0" borderId="52" xfId="0" applyNumberFormat="1" applyFont="1" applyBorder="1"/>
    <xf numFmtId="166" fontId="1" fillId="0" borderId="53" xfId="0" applyNumberFormat="1" applyFont="1" applyBorder="1"/>
    <xf numFmtId="166" fontId="4" fillId="0" borderId="52" xfId="0" applyNumberFormat="1" applyFont="1" applyBorder="1" applyAlignment="1">
      <alignment wrapText="1"/>
    </xf>
    <xf numFmtId="38" fontId="0" fillId="0" borderId="57" xfId="0" applyNumberFormat="1" applyFont="1" applyBorder="1"/>
    <xf numFmtId="38" fontId="1" fillId="0" borderId="56" xfId="0" applyNumberFormat="1" applyFont="1" applyBorder="1"/>
    <xf numFmtId="38" fontId="0" fillId="3" borderId="57" xfId="0" applyNumberFormat="1" applyFont="1" applyFill="1" applyBorder="1"/>
    <xf numFmtId="38" fontId="1" fillId="0" borderId="58" xfId="0" applyNumberFormat="1" applyFont="1" applyBorder="1"/>
    <xf numFmtId="38" fontId="0" fillId="3" borderId="58" xfId="0" applyNumberFormat="1" applyFont="1" applyFill="1" applyBorder="1"/>
    <xf numFmtId="6" fontId="0" fillId="3" borderId="57" xfId="0" applyNumberFormat="1" applyFont="1" applyFill="1" applyBorder="1"/>
    <xf numFmtId="6" fontId="1" fillId="0" borderId="58" xfId="0" applyNumberFormat="1" applyFont="1" applyBorder="1"/>
    <xf numFmtId="6" fontId="0" fillId="3" borderId="58" xfId="0" applyNumberFormat="1" applyFont="1" applyFill="1" applyBorder="1"/>
    <xf numFmtId="6" fontId="1" fillId="0" borderId="56" xfId="0" applyNumberFormat="1" applyFont="1" applyBorder="1"/>
    <xf numFmtId="6" fontId="4" fillId="0" borderId="59" xfId="0" applyNumberFormat="1" applyFont="1" applyBorder="1" applyAlignment="1">
      <alignment horizontal="right" wrapText="1"/>
    </xf>
    <xf numFmtId="6" fontId="2" fillId="0" borderId="59" xfId="0" applyNumberFormat="1" applyFont="1" applyBorder="1" applyAlignment="1">
      <alignment horizontal="right" wrapText="1"/>
    </xf>
    <xf numFmtId="6" fontId="0" fillId="0" borderId="59" xfId="0" applyNumberFormat="1" applyFont="1" applyBorder="1"/>
    <xf numFmtId="6" fontId="1" fillId="0" borderId="59" xfId="0" applyNumberFormat="1" applyFont="1" applyBorder="1"/>
    <xf numFmtId="38" fontId="0" fillId="0" borderId="60" xfId="0" applyNumberFormat="1" applyFont="1" applyBorder="1"/>
    <xf numFmtId="166" fontId="4" fillId="0" borderId="59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0" fontId="7" fillId="0" borderId="77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8" xfId="0" applyNumberFormat="1" applyFont="1" applyBorder="1"/>
    <xf numFmtId="6" fontId="0" fillId="0" borderId="58" xfId="0" applyNumberFormat="1" applyFont="1" applyBorder="1"/>
    <xf numFmtId="38" fontId="0" fillId="0" borderId="59" xfId="0" applyNumberFormat="1" applyFont="1" applyBorder="1"/>
    <xf numFmtId="0" fontId="5" fillId="0" borderId="78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0" fontId="5" fillId="0" borderId="79" xfId="0" applyFont="1" applyFill="1" applyBorder="1" applyAlignment="1" applyProtection="1">
      <alignment horizontal="centerContinuous"/>
    </xf>
    <xf numFmtId="0" fontId="7" fillId="0" borderId="79" xfId="0" applyFont="1" applyFill="1" applyBorder="1" applyAlignment="1" applyProtection="1">
      <alignment horizontal="center" vertical="center"/>
      <protection locked="0"/>
    </xf>
    <xf numFmtId="38" fontId="0" fillId="0" borderId="79" xfId="0" applyNumberFormat="1" applyFont="1" applyFill="1" applyBorder="1"/>
    <xf numFmtId="38" fontId="1" fillId="0" borderId="79" xfId="0" applyNumberFormat="1" applyFont="1" applyFill="1" applyBorder="1"/>
    <xf numFmtId="6" fontId="0" fillId="0" borderId="79" xfId="0" applyNumberFormat="1" applyFont="1" applyFill="1" applyBorder="1"/>
    <xf numFmtId="6" fontId="1" fillId="0" borderId="79" xfId="0" applyNumberFormat="1" applyFont="1" applyFill="1" applyBorder="1"/>
    <xf numFmtId="166" fontId="0" fillId="0" borderId="79" xfId="0" applyNumberFormat="1" applyFont="1" applyFill="1" applyBorder="1"/>
    <xf numFmtId="166" fontId="1" fillId="0" borderId="79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14" fontId="7" fillId="0" borderId="14" xfId="0" applyNumberFormat="1" applyFont="1" applyFill="1" applyBorder="1" applyAlignment="1" applyProtection="1">
      <alignment horizontal="center" vertical="center"/>
      <protection locked="0"/>
    </xf>
    <xf numFmtId="38" fontId="4" fillId="3" borderId="80" xfId="0" applyNumberFormat="1" applyFont="1" applyFill="1" applyBorder="1"/>
    <xf numFmtId="38" fontId="2" fillId="0" borderId="81" xfId="0" applyNumberFormat="1" applyFont="1" applyBorder="1"/>
    <xf numFmtId="38" fontId="4" fillId="3" borderId="32" xfId="0" applyNumberFormat="1" applyFont="1" applyFill="1" applyBorder="1"/>
    <xf numFmtId="38" fontId="4" fillId="0" borderId="82" xfId="0" applyNumberFormat="1" applyFont="1" applyBorder="1"/>
    <xf numFmtId="38" fontId="2" fillId="0" borderId="82" xfId="0" applyNumberFormat="1" applyFont="1" applyBorder="1"/>
    <xf numFmtId="38" fontId="4" fillId="3" borderId="82" xfId="0" applyNumberFormat="1" applyFont="1" applyFill="1" applyBorder="1"/>
    <xf numFmtId="6" fontId="4" fillId="3" borderId="32" xfId="0" applyNumberFormat="1" applyFont="1" applyFill="1" applyBorder="1"/>
    <xf numFmtId="6" fontId="4" fillId="0" borderId="82" xfId="0" applyNumberFormat="1" applyFont="1" applyBorder="1"/>
    <xf numFmtId="6" fontId="2" fillId="0" borderId="82" xfId="0" applyNumberFormat="1" applyFont="1" applyBorder="1"/>
    <xf numFmtId="6" fontId="4" fillId="3" borderId="82" xfId="0" applyNumberFormat="1" applyFont="1" applyFill="1" applyBorder="1"/>
    <xf numFmtId="6" fontId="2" fillId="0" borderId="81" xfId="0" applyNumberFormat="1" applyFont="1" applyBorder="1"/>
    <xf numFmtId="38" fontId="4" fillId="0" borderId="82" xfId="0" applyNumberFormat="1" applyFont="1" applyBorder="1" applyAlignment="1">
      <alignment horizontal="right"/>
    </xf>
    <xf numFmtId="38" fontId="2" fillId="0" borderId="82" xfId="0" applyNumberFormat="1" applyFont="1" applyBorder="1" applyAlignment="1">
      <alignment horizontal="right"/>
    </xf>
    <xf numFmtId="6" fontId="4" fillId="0" borderId="83" xfId="0" applyNumberFormat="1" applyFont="1" applyBorder="1"/>
    <xf numFmtId="6" fontId="2" fillId="0" borderId="83" xfId="0" applyNumberFormat="1" applyFont="1" applyBorder="1"/>
    <xf numFmtId="38" fontId="4" fillId="0" borderId="83" xfId="0" applyNumberFormat="1" applyFont="1" applyBorder="1"/>
    <xf numFmtId="166" fontId="0" fillId="0" borderId="83" xfId="0" applyNumberFormat="1" applyFont="1" applyBorder="1"/>
    <xf numFmtId="166" fontId="1" fillId="0" borderId="81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4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0" fontId="1" fillId="0" borderId="6" xfId="0" applyFont="1" applyBorder="1" applyAlignment="1">
      <alignment horizontal="left"/>
    </xf>
    <xf numFmtId="0" fontId="1" fillId="0" borderId="47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51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6" xfId="0" applyFont="1" applyBorder="1" applyAlignment="1" applyProtection="1">
      <alignment horizontal="center"/>
    </xf>
    <xf numFmtId="0" fontId="5" fillId="0" borderId="47" xfId="0" applyFont="1" applyBorder="1" applyAlignment="1" applyProtection="1">
      <alignment horizontal="center"/>
    </xf>
    <xf numFmtId="0" fontId="9" fillId="4" borderId="49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560.397318402778" createdVersion="6" refreshedVersion="6" minRefreshableVersion="3" recordCount="172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1-12-26T00:00:00" count="83">
        <d v="2021-12-25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0-09-19T00:00:00" u="1"/>
        <d v="2020-06-13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8687471"/>
    </cacheField>
    <cacheField name="TRIM_CAT" numFmtId="0">
      <sharedItems containsBlank="1" count="7">
        <s v="Medium C&amp;I"/>
        <s v="Large C&amp;I"/>
        <s v="Residential"/>
        <s v="Low Income Residential"/>
        <s v="OTHER"/>
        <s v="Small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568.629129166664" createdVersion="6" refreshedVersion="6" minRefreshableVersion="3" recordCount="4666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1943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n v="49"/>
    <s v="G4-Medium C&amp;I"/>
    <n v="5054"/>
    <x v="0"/>
    <x v="0"/>
    <x v="0"/>
  </r>
  <r>
    <s v="LINE 1"/>
    <x v="0"/>
    <n v="49"/>
    <s v="G5-Large C&amp;I"/>
    <n v="811"/>
    <x v="1"/>
    <x v="0"/>
    <x v="0"/>
  </r>
  <r>
    <s v="LINE 1"/>
    <x v="0"/>
    <n v="49"/>
    <s v="G1-Residential"/>
    <n v="224806"/>
    <x v="2"/>
    <x v="0"/>
    <x v="0"/>
  </r>
  <r>
    <s v="LINE 1"/>
    <x v="0"/>
    <n v="49"/>
    <s v="G2-Low Income Residential"/>
    <n v="23216"/>
    <x v="3"/>
    <x v="0"/>
    <x v="0"/>
  </r>
  <r>
    <s v="LINE 1"/>
    <x v="0"/>
    <n v="49"/>
    <s v="E2-Low Income Residential"/>
    <n v="35504"/>
    <x v="3"/>
    <x v="0"/>
    <x v="1"/>
  </r>
  <r>
    <s v="LINE 1"/>
    <x v="0"/>
    <n v="49"/>
    <s v="E4-Medium C&amp;I"/>
    <n v="8031"/>
    <x v="0"/>
    <x v="0"/>
    <x v="1"/>
  </r>
  <r>
    <s v="LINE 1"/>
    <x v="0"/>
    <n v="49"/>
    <s v="G6-OTHER"/>
    <n v="28"/>
    <x v="4"/>
    <x v="0"/>
    <x v="0"/>
  </r>
  <r>
    <s v="LINE 1"/>
    <x v="0"/>
    <n v="49"/>
    <s v="E3-Small C&amp;I"/>
    <n v="53278"/>
    <x v="5"/>
    <x v="0"/>
    <x v="1"/>
  </r>
  <r>
    <s v="LINE 1"/>
    <x v="0"/>
    <n v="49"/>
    <s v="E6-OTHER"/>
    <n v="319"/>
    <x v="4"/>
    <x v="0"/>
    <x v="1"/>
  </r>
  <r>
    <s v="LINE 1"/>
    <x v="0"/>
    <n v="49"/>
    <s v="E1-Residential"/>
    <n v="408496"/>
    <x v="2"/>
    <x v="0"/>
    <x v="1"/>
  </r>
  <r>
    <s v="LINE 1"/>
    <x v="0"/>
    <n v="49"/>
    <s v="E5-Large C&amp;I"/>
    <n v="1039"/>
    <x v="1"/>
    <x v="0"/>
    <x v="1"/>
  </r>
  <r>
    <s v="LINE 1"/>
    <x v="0"/>
    <n v="49"/>
    <s v="G3-Small C&amp;I"/>
    <n v="19212"/>
    <x v="5"/>
    <x v="0"/>
    <x v="0"/>
  </r>
  <r>
    <s v="LINE 2"/>
    <x v="0"/>
    <n v="49"/>
    <s v="G5-Large C&amp;I"/>
    <n v="186"/>
    <x v="1"/>
    <x v="1"/>
    <x v="0"/>
  </r>
  <r>
    <s v="LINE 2"/>
    <x v="0"/>
    <n v="49"/>
    <s v="E4-Medium C&amp;I"/>
    <n v="1583"/>
    <x v="0"/>
    <x v="1"/>
    <x v="1"/>
  </r>
  <r>
    <s v="LINE 2"/>
    <x v="0"/>
    <n v="49"/>
    <s v="G6-OTHER"/>
    <n v="2"/>
    <x v="4"/>
    <x v="1"/>
    <x v="0"/>
  </r>
  <r>
    <s v="LINE 2"/>
    <x v="0"/>
    <n v="49"/>
    <s v="G4-Medium C&amp;I"/>
    <n v="993"/>
    <x v="0"/>
    <x v="1"/>
    <x v="0"/>
  </r>
  <r>
    <s v="LINE 2"/>
    <x v="0"/>
    <n v="49"/>
    <s v="G1-Residential"/>
    <n v="47115"/>
    <x v="2"/>
    <x v="1"/>
    <x v="0"/>
  </r>
  <r>
    <s v="LINE 2"/>
    <x v="0"/>
    <n v="49"/>
    <s v="G2-Low Income Residential"/>
    <n v="9673"/>
    <x v="3"/>
    <x v="1"/>
    <x v="0"/>
  </r>
  <r>
    <s v="LINE 2"/>
    <x v="0"/>
    <n v="49"/>
    <s v="E1-Residential"/>
    <n v="79409"/>
    <x v="2"/>
    <x v="1"/>
    <x v="1"/>
  </r>
  <r>
    <s v="LINE 2"/>
    <x v="0"/>
    <n v="49"/>
    <s v="E5-Large C&amp;I"/>
    <n v="205"/>
    <x v="1"/>
    <x v="1"/>
    <x v="1"/>
  </r>
  <r>
    <s v="LINE 2"/>
    <x v="0"/>
    <n v="49"/>
    <s v="G3-Small C&amp;I"/>
    <n v="3755"/>
    <x v="5"/>
    <x v="1"/>
    <x v="0"/>
  </r>
  <r>
    <s v="LINE 2"/>
    <x v="0"/>
    <n v="49"/>
    <s v="E2-Low Income Residential"/>
    <n v="14354"/>
    <x v="3"/>
    <x v="1"/>
    <x v="1"/>
  </r>
  <r>
    <s v="LINE 2"/>
    <x v="0"/>
    <n v="49"/>
    <s v="E3-Small C&amp;I"/>
    <n v="10277"/>
    <x v="5"/>
    <x v="1"/>
    <x v="1"/>
  </r>
  <r>
    <s v="LINE 3"/>
    <x v="0"/>
    <n v="49"/>
    <s v="E4-Medium C&amp;I"/>
    <n v="1035"/>
    <x v="0"/>
    <x v="2"/>
    <x v="1"/>
  </r>
  <r>
    <s v="LINE 3"/>
    <x v="0"/>
    <n v="49"/>
    <s v="G1-Residential"/>
    <n v="19998"/>
    <x v="2"/>
    <x v="2"/>
    <x v="0"/>
  </r>
  <r>
    <s v="LINE 3"/>
    <x v="0"/>
    <n v="49"/>
    <s v="G2-Low Income Residential"/>
    <n v="1736"/>
    <x v="3"/>
    <x v="2"/>
    <x v="0"/>
  </r>
  <r>
    <s v="LINE 3"/>
    <x v="0"/>
    <n v="49"/>
    <s v="G5-Large C&amp;I"/>
    <n v="136"/>
    <x v="1"/>
    <x v="2"/>
    <x v="0"/>
  </r>
  <r>
    <s v="LINE 3"/>
    <x v="0"/>
    <n v="49"/>
    <s v="G4-Medium C&amp;I"/>
    <n v="706"/>
    <x v="0"/>
    <x v="2"/>
    <x v="0"/>
  </r>
  <r>
    <s v="LINE 3"/>
    <x v="0"/>
    <n v="49"/>
    <s v="E1-Residential"/>
    <n v="32251"/>
    <x v="2"/>
    <x v="2"/>
    <x v="1"/>
  </r>
  <r>
    <s v="LINE 3"/>
    <x v="0"/>
    <n v="49"/>
    <s v="E5-Large C&amp;I"/>
    <n v="145"/>
    <x v="1"/>
    <x v="2"/>
    <x v="1"/>
  </r>
  <r>
    <s v="LINE 3"/>
    <x v="0"/>
    <n v="49"/>
    <s v="G3-Small C&amp;I"/>
    <n v="2303"/>
    <x v="5"/>
    <x v="2"/>
    <x v="0"/>
  </r>
  <r>
    <s v="LINE 3"/>
    <x v="0"/>
    <n v="49"/>
    <s v="E2-Low Income Residential"/>
    <n v="2477"/>
    <x v="3"/>
    <x v="2"/>
    <x v="1"/>
  </r>
  <r>
    <s v="LINE 3"/>
    <x v="0"/>
    <n v="49"/>
    <s v="E3-Small C&amp;I"/>
    <n v="5254"/>
    <x v="5"/>
    <x v="2"/>
    <x v="1"/>
  </r>
  <r>
    <s v="LINE 4"/>
    <x v="0"/>
    <n v="49"/>
    <s v="G5-Large C&amp;I"/>
    <n v="24"/>
    <x v="1"/>
    <x v="3"/>
    <x v="0"/>
  </r>
  <r>
    <s v="LINE 4"/>
    <x v="0"/>
    <n v="49"/>
    <s v="E4-Medium C&amp;I"/>
    <n v="237"/>
    <x v="0"/>
    <x v="3"/>
    <x v="1"/>
  </r>
  <r>
    <s v="LINE 4"/>
    <x v="0"/>
    <n v="49"/>
    <s v="G6-OTHER"/>
    <n v="2"/>
    <x v="4"/>
    <x v="3"/>
    <x v="0"/>
  </r>
  <r>
    <s v="LINE 4"/>
    <x v="0"/>
    <n v="49"/>
    <s v="G4-Medium C&amp;I"/>
    <n v="136"/>
    <x v="0"/>
    <x v="3"/>
    <x v="0"/>
  </r>
  <r>
    <s v="LINE 4"/>
    <x v="0"/>
    <n v="49"/>
    <s v="E3-Small C&amp;I"/>
    <n v="1845"/>
    <x v="5"/>
    <x v="3"/>
    <x v="1"/>
  </r>
  <r>
    <s v="LINE 4"/>
    <x v="0"/>
    <n v="49"/>
    <s v="G1-Residential"/>
    <n v="5870"/>
    <x v="2"/>
    <x v="3"/>
    <x v="0"/>
  </r>
  <r>
    <s v="LINE 4"/>
    <x v="0"/>
    <n v="49"/>
    <s v="G2-Low Income Residential"/>
    <n v="908"/>
    <x v="3"/>
    <x v="3"/>
    <x v="0"/>
  </r>
  <r>
    <s v="LINE 4"/>
    <x v="0"/>
    <n v="49"/>
    <s v="E2-Low Income Residential"/>
    <n v="1648"/>
    <x v="3"/>
    <x v="3"/>
    <x v="1"/>
  </r>
  <r>
    <s v="LINE 4"/>
    <x v="0"/>
    <n v="49"/>
    <s v="E1-Residential"/>
    <n v="12545"/>
    <x v="2"/>
    <x v="3"/>
    <x v="1"/>
  </r>
  <r>
    <s v="LINE 4"/>
    <x v="0"/>
    <n v="49"/>
    <s v="E5-Large C&amp;I"/>
    <n v="34"/>
    <x v="1"/>
    <x v="3"/>
    <x v="1"/>
  </r>
  <r>
    <s v="LINE 4"/>
    <x v="0"/>
    <n v="49"/>
    <s v="G3-Small C&amp;I"/>
    <n v="559"/>
    <x v="5"/>
    <x v="3"/>
    <x v="0"/>
  </r>
  <r>
    <s v="LINE 5"/>
    <x v="0"/>
    <n v="49"/>
    <s v="G5-Large C&amp;I"/>
    <n v="26"/>
    <x v="1"/>
    <x v="4"/>
    <x v="0"/>
  </r>
  <r>
    <s v="LINE 5"/>
    <x v="0"/>
    <n v="49"/>
    <s v="E4-Medium C&amp;I"/>
    <n v="311"/>
    <x v="0"/>
    <x v="4"/>
    <x v="1"/>
  </r>
  <r>
    <s v="LINE 5"/>
    <x v="0"/>
    <n v="49"/>
    <s v="G4-Medium C&amp;I"/>
    <n v="151"/>
    <x v="0"/>
    <x v="4"/>
    <x v="0"/>
  </r>
  <r>
    <s v="LINE 5"/>
    <x v="0"/>
    <n v="49"/>
    <s v="G1-Residential"/>
    <n v="21247"/>
    <x v="2"/>
    <x v="4"/>
    <x v="0"/>
  </r>
  <r>
    <s v="LINE 5"/>
    <x v="0"/>
    <n v="49"/>
    <s v="G2-Low Income Residential"/>
    <n v="7029"/>
    <x v="3"/>
    <x v="4"/>
    <x v="0"/>
  </r>
  <r>
    <s v="LINE 5"/>
    <x v="0"/>
    <n v="49"/>
    <s v="E2-Low Income Residential"/>
    <n v="10229"/>
    <x v="3"/>
    <x v="4"/>
    <x v="1"/>
  </r>
  <r>
    <s v="LINE 5"/>
    <x v="0"/>
    <n v="49"/>
    <s v="E3-Small C&amp;I"/>
    <n v="3178"/>
    <x v="5"/>
    <x v="4"/>
    <x v="1"/>
  </r>
  <r>
    <s v="LINE 5"/>
    <x v="0"/>
    <n v="49"/>
    <s v="E1-Residential"/>
    <n v="34613"/>
    <x v="2"/>
    <x v="4"/>
    <x v="1"/>
  </r>
  <r>
    <s v="LINE 5"/>
    <x v="0"/>
    <n v="49"/>
    <s v="E5-Large C&amp;I"/>
    <n v="26"/>
    <x v="1"/>
    <x v="4"/>
    <x v="1"/>
  </r>
  <r>
    <s v="LINE 5"/>
    <x v="0"/>
    <n v="49"/>
    <s v="G3-Small C&amp;I"/>
    <n v="893"/>
    <x v="5"/>
    <x v="4"/>
    <x v="0"/>
  </r>
  <r>
    <s v="LINE 6"/>
    <x v="0"/>
    <n v="49"/>
    <s v="G5-Large C&amp;I"/>
    <n v="918130"/>
    <x v="1"/>
    <x v="5"/>
    <x v="0"/>
  </r>
  <r>
    <s v="LINE 6"/>
    <x v="0"/>
    <n v="49"/>
    <s v="G4-Medium C&amp;I"/>
    <n v="667271"/>
    <x v="0"/>
    <x v="5"/>
    <x v="0"/>
  </r>
  <r>
    <s v="LINE 6"/>
    <x v="0"/>
    <n v="49"/>
    <s v="G1-Residential"/>
    <n v="3397618"/>
    <x v="2"/>
    <x v="5"/>
    <x v="0"/>
  </r>
  <r>
    <s v="LINE 6"/>
    <x v="0"/>
    <n v="49"/>
    <s v="G2-Low Income Residential"/>
    <n v="602798"/>
    <x v="3"/>
    <x v="5"/>
    <x v="0"/>
  </r>
  <r>
    <s v="LINE 6"/>
    <x v="0"/>
    <n v="49"/>
    <s v="E4-Medium C&amp;I"/>
    <n v="3303272"/>
    <x v="0"/>
    <x v="5"/>
    <x v="1"/>
  </r>
  <r>
    <s v="LINE 6"/>
    <x v="0"/>
    <n v="49"/>
    <s v="G6-OTHER"/>
    <n v="51151"/>
    <x v="4"/>
    <x v="5"/>
    <x v="0"/>
  </r>
  <r>
    <s v="LINE 6"/>
    <x v="0"/>
    <n v="49"/>
    <s v="E2-Low Income Residential"/>
    <n v="1293512"/>
    <x v="3"/>
    <x v="5"/>
    <x v="1"/>
  </r>
  <r>
    <s v="LINE 6"/>
    <x v="0"/>
    <n v="49"/>
    <s v="E3-Small C&amp;I"/>
    <n v="1917164"/>
    <x v="5"/>
    <x v="5"/>
    <x v="1"/>
  </r>
  <r>
    <s v="LINE 6"/>
    <x v="0"/>
    <n v="49"/>
    <s v="E6-OTHER"/>
    <n v="0"/>
    <x v="4"/>
    <x v="5"/>
    <x v="1"/>
  </r>
  <r>
    <s v="LINE 6"/>
    <x v="0"/>
    <n v="49"/>
    <s v="E1-Residential"/>
    <n v="8720212"/>
    <x v="2"/>
    <x v="5"/>
    <x v="1"/>
  </r>
  <r>
    <s v="LINE 6"/>
    <x v="0"/>
    <n v="49"/>
    <s v="E5-Large C&amp;I"/>
    <n v="3700145"/>
    <x v="1"/>
    <x v="5"/>
    <x v="1"/>
  </r>
  <r>
    <s v="LINE 6"/>
    <x v="0"/>
    <n v="49"/>
    <s v="G3-Small C&amp;I"/>
    <n v="382060"/>
    <x v="5"/>
    <x v="5"/>
    <x v="0"/>
  </r>
  <r>
    <s v="LINE 7"/>
    <x v="0"/>
    <n v="49"/>
    <s v="G5-Large C&amp;I"/>
    <n v="117185"/>
    <x v="1"/>
    <x v="6"/>
    <x v="0"/>
  </r>
  <r>
    <s v="LINE 7"/>
    <x v="0"/>
    <n v="49"/>
    <s v="G1-Residential"/>
    <n v="1272020"/>
    <x v="2"/>
    <x v="6"/>
    <x v="0"/>
  </r>
  <r>
    <s v="LINE 7"/>
    <x v="0"/>
    <n v="49"/>
    <s v="G2-Low Income Residential"/>
    <n v="307199"/>
    <x v="3"/>
    <x v="6"/>
    <x v="0"/>
  </r>
  <r>
    <s v="LINE 7"/>
    <x v="0"/>
    <n v="49"/>
    <s v="G4-Medium C&amp;I"/>
    <n v="125925"/>
    <x v="0"/>
    <x v="6"/>
    <x v="0"/>
  </r>
  <r>
    <s v="LINE 7"/>
    <x v="0"/>
    <n v="49"/>
    <s v="E4-Medium C&amp;I"/>
    <n v="951031"/>
    <x v="0"/>
    <x v="6"/>
    <x v="1"/>
  </r>
  <r>
    <s v="LINE 7"/>
    <x v="0"/>
    <n v="49"/>
    <s v="G6-OTHER"/>
    <n v="44645"/>
    <x v="4"/>
    <x v="6"/>
    <x v="0"/>
  </r>
  <r>
    <s v="LINE 7"/>
    <x v="0"/>
    <n v="49"/>
    <s v="E2-Low Income Residential"/>
    <n v="1262772"/>
    <x v="3"/>
    <x v="6"/>
    <x v="1"/>
  </r>
  <r>
    <s v="LINE 7"/>
    <x v="0"/>
    <n v="49"/>
    <s v="E1-Residential"/>
    <n v="5995744"/>
    <x v="2"/>
    <x v="6"/>
    <x v="1"/>
  </r>
  <r>
    <s v="LINE 7"/>
    <x v="0"/>
    <n v="49"/>
    <s v="E5-Large C&amp;I"/>
    <n v="1218986"/>
    <x v="1"/>
    <x v="6"/>
    <x v="1"/>
  </r>
  <r>
    <s v="LINE 7"/>
    <x v="0"/>
    <n v="49"/>
    <s v="G3-Small C&amp;I"/>
    <n v="87608"/>
    <x v="5"/>
    <x v="6"/>
    <x v="0"/>
  </r>
  <r>
    <s v="LINE 7"/>
    <x v="0"/>
    <n v="49"/>
    <s v="E3-Small C&amp;I"/>
    <n v="886312"/>
    <x v="5"/>
    <x v="6"/>
    <x v="1"/>
  </r>
  <r>
    <s v="LINE 7"/>
    <x v="0"/>
    <n v="49"/>
    <s v="E6-OTHER"/>
    <n v="0"/>
    <x v="4"/>
    <x v="6"/>
    <x v="1"/>
  </r>
  <r>
    <s v="LINE 8"/>
    <x v="0"/>
    <n v="49"/>
    <s v="G5-Large C&amp;I"/>
    <n v="723945"/>
    <x v="1"/>
    <x v="7"/>
    <x v="0"/>
  </r>
  <r>
    <s v="LINE 8"/>
    <x v="0"/>
    <n v="49"/>
    <s v="G4-Medium C&amp;I"/>
    <n v="756768"/>
    <x v="0"/>
    <x v="7"/>
    <x v="0"/>
  </r>
  <r>
    <s v="LINE 8"/>
    <x v="0"/>
    <n v="49"/>
    <s v="E4-Medium C&amp;I"/>
    <n v="1987519"/>
    <x v="0"/>
    <x v="7"/>
    <x v="1"/>
  </r>
  <r>
    <s v="LINE 8"/>
    <x v="0"/>
    <n v="49"/>
    <s v="G6-OTHER"/>
    <n v="0"/>
    <x v="4"/>
    <x v="7"/>
    <x v="0"/>
  </r>
  <r>
    <s v="LINE 8"/>
    <x v="0"/>
    <n v="49"/>
    <s v="G1-Residential"/>
    <n v="21871672"/>
    <x v="2"/>
    <x v="7"/>
    <x v="0"/>
  </r>
  <r>
    <s v="LINE 8"/>
    <x v="0"/>
    <n v="49"/>
    <s v="G2-Low Income Residential"/>
    <n v="8574251"/>
    <x v="3"/>
    <x v="7"/>
    <x v="0"/>
  </r>
  <r>
    <s v="LINE 8"/>
    <x v="0"/>
    <n v="49"/>
    <s v="E2-Low Income Residential"/>
    <n v="16730566"/>
    <x v="3"/>
    <x v="7"/>
    <x v="1"/>
  </r>
  <r>
    <s v="LINE 8"/>
    <x v="0"/>
    <n v="49"/>
    <s v="E3-Small C&amp;I"/>
    <n v="4237380"/>
    <x v="5"/>
    <x v="7"/>
    <x v="1"/>
  </r>
  <r>
    <s v="LINE 8"/>
    <x v="0"/>
    <n v="49"/>
    <s v="E6-OTHER"/>
    <n v="0"/>
    <x v="4"/>
    <x v="7"/>
    <x v="1"/>
  </r>
  <r>
    <s v="LINE 8"/>
    <x v="0"/>
    <n v="49"/>
    <s v="E1-Residential"/>
    <n v="43971516"/>
    <x v="2"/>
    <x v="7"/>
    <x v="1"/>
  </r>
  <r>
    <s v="LINE 8"/>
    <x v="0"/>
    <n v="49"/>
    <s v="E5-Large C&amp;I"/>
    <n v="1210643"/>
    <x v="1"/>
    <x v="7"/>
    <x v="1"/>
  </r>
  <r>
    <s v="LINE 8"/>
    <x v="0"/>
    <n v="49"/>
    <s v="G3-Small C&amp;I"/>
    <n v="772161"/>
    <x v="5"/>
    <x v="7"/>
    <x v="0"/>
  </r>
  <r>
    <s v="LINE 9"/>
    <x v="0"/>
    <n v="49"/>
    <s v="G4-Medium C&amp;I"/>
    <n v="1549965"/>
    <x v="0"/>
    <x v="8"/>
    <x v="0"/>
  </r>
  <r>
    <s v="LINE 9"/>
    <x v="0"/>
    <n v="49"/>
    <s v="E4-Medium C&amp;I"/>
    <n v="6241822"/>
    <x v="0"/>
    <x v="8"/>
    <x v="1"/>
  </r>
  <r>
    <s v="LINE 9"/>
    <x v="0"/>
    <n v="49"/>
    <s v="G6-OTHER"/>
    <n v="95796"/>
    <x v="4"/>
    <x v="8"/>
    <x v="0"/>
  </r>
  <r>
    <s v="LINE 9"/>
    <x v="0"/>
    <n v="49"/>
    <s v="G5-Large C&amp;I"/>
    <n v="1759259"/>
    <x v="1"/>
    <x v="8"/>
    <x v="0"/>
  </r>
  <r>
    <s v="LINE 9"/>
    <x v="0"/>
    <n v="49"/>
    <s v="G1-Residential"/>
    <n v="26541310"/>
    <x v="2"/>
    <x v="8"/>
    <x v="0"/>
  </r>
  <r>
    <s v="LINE 9"/>
    <x v="0"/>
    <n v="49"/>
    <s v="G2-Low Income Residential"/>
    <n v="9484249"/>
    <x v="3"/>
    <x v="8"/>
    <x v="0"/>
  </r>
  <r>
    <s v="LINE 9"/>
    <x v="0"/>
    <n v="49"/>
    <s v="E2-Low Income Residential"/>
    <n v="19286851"/>
    <x v="3"/>
    <x v="8"/>
    <x v="1"/>
  </r>
  <r>
    <s v="LINE 9"/>
    <x v="0"/>
    <n v="49"/>
    <s v="E3-Small C&amp;I"/>
    <n v="7040856"/>
    <x v="5"/>
    <x v="8"/>
    <x v="1"/>
  </r>
  <r>
    <s v="LINE 9"/>
    <x v="0"/>
    <n v="49"/>
    <s v="E6-OTHER"/>
    <n v="0"/>
    <x v="4"/>
    <x v="8"/>
    <x v="1"/>
  </r>
  <r>
    <s v="LINE 9"/>
    <x v="0"/>
    <n v="49"/>
    <s v="E1-Residential"/>
    <n v="58687471"/>
    <x v="2"/>
    <x v="8"/>
    <x v="1"/>
  </r>
  <r>
    <s v="LINE 9"/>
    <x v="0"/>
    <n v="49"/>
    <s v="E5-Large C&amp;I"/>
    <n v="6129774"/>
    <x v="1"/>
    <x v="8"/>
    <x v="1"/>
  </r>
  <r>
    <s v="LINE 9"/>
    <x v="0"/>
    <n v="49"/>
    <s v="G3-Small C&amp;I"/>
    <n v="1241829"/>
    <x v="5"/>
    <x v="8"/>
    <x v="0"/>
  </r>
  <r>
    <s v="LINE 13"/>
    <x v="0"/>
    <n v="49"/>
    <s v="E2-Low Income Residential"/>
    <n v="2580649"/>
    <x v="3"/>
    <x v="9"/>
    <x v="1"/>
  </r>
  <r>
    <s v="LINE 13"/>
    <x v="0"/>
    <n v="49"/>
    <s v="E1-Residential"/>
    <n v="47378167"/>
    <x v="2"/>
    <x v="9"/>
    <x v="1"/>
  </r>
  <r>
    <s v="LINE 13"/>
    <x v="0"/>
    <n v="49"/>
    <s v="E5-Large C&amp;I"/>
    <n v="19038179"/>
    <x v="1"/>
    <x v="9"/>
    <x v="1"/>
  </r>
  <r>
    <s v="LINE 13"/>
    <x v="0"/>
    <n v="49"/>
    <s v="G3-Small C&amp;I"/>
    <n v="3864506"/>
    <x v="5"/>
    <x v="9"/>
    <x v="0"/>
  </r>
  <r>
    <s v="LINE 13"/>
    <x v="0"/>
    <n v="49"/>
    <s v="G5-Large C&amp;I"/>
    <n v="5924408"/>
    <x v="1"/>
    <x v="9"/>
    <x v="0"/>
  </r>
  <r>
    <s v="LINE 13"/>
    <x v="0"/>
    <n v="49"/>
    <s v="G1-Residential"/>
    <n v="28789384"/>
    <x v="2"/>
    <x v="9"/>
    <x v="0"/>
  </r>
  <r>
    <s v="LINE 13"/>
    <x v="0"/>
    <n v="49"/>
    <s v="G2-Low Income Residential"/>
    <n v="1815804"/>
    <x v="3"/>
    <x v="9"/>
    <x v="0"/>
  </r>
  <r>
    <s v="LINE 13"/>
    <x v="0"/>
    <n v="49"/>
    <s v="E3-Small C&amp;I"/>
    <n v="9787691"/>
    <x v="5"/>
    <x v="9"/>
    <x v="1"/>
  </r>
  <r>
    <s v="LINE 13"/>
    <x v="0"/>
    <n v="49"/>
    <s v="E6-OTHER"/>
    <n v="32845"/>
    <x v="4"/>
    <x v="9"/>
    <x v="1"/>
  </r>
  <r>
    <s v="LINE 13"/>
    <x v="0"/>
    <n v="49"/>
    <s v="G4-Medium C&amp;I"/>
    <n v="5994771"/>
    <x v="0"/>
    <x v="9"/>
    <x v="0"/>
  </r>
  <r>
    <s v="LINE 13"/>
    <x v="0"/>
    <n v="49"/>
    <s v="E4-Medium C&amp;I"/>
    <n v="16292235"/>
    <x v="0"/>
    <x v="9"/>
    <x v="1"/>
  </r>
  <r>
    <s v="LINE 13"/>
    <x v="0"/>
    <n v="49"/>
    <s v="G6-OTHER"/>
    <n v="14446"/>
    <x v="4"/>
    <x v="9"/>
    <x v="0"/>
  </r>
  <r>
    <s v="LINE 14"/>
    <x v="0"/>
    <n v="49"/>
    <s v="E2-Low Income Residential"/>
    <n v="1536427"/>
    <x v="3"/>
    <x v="10"/>
    <x v="1"/>
  </r>
  <r>
    <s v="LINE 14"/>
    <x v="0"/>
    <n v="49"/>
    <s v="G5-Large C&amp;I"/>
    <n v="2485270"/>
    <x v="1"/>
    <x v="10"/>
    <x v="0"/>
  </r>
  <r>
    <s v="LINE 14"/>
    <x v="0"/>
    <n v="49"/>
    <s v="E1-Residential"/>
    <n v="35524091"/>
    <x v="2"/>
    <x v="10"/>
    <x v="1"/>
  </r>
  <r>
    <s v="LINE 14"/>
    <x v="0"/>
    <n v="49"/>
    <s v="E5-Large C&amp;I"/>
    <n v="15109457"/>
    <x v="1"/>
    <x v="10"/>
    <x v="1"/>
  </r>
  <r>
    <s v="LINE 14"/>
    <x v="0"/>
    <n v="49"/>
    <s v="G3-Small C&amp;I"/>
    <n v="1647994"/>
    <x v="5"/>
    <x v="10"/>
    <x v="0"/>
  </r>
  <r>
    <s v="LINE 14"/>
    <x v="0"/>
    <n v="49"/>
    <s v="G1-Residential"/>
    <n v="15801444"/>
    <x v="2"/>
    <x v="10"/>
    <x v="0"/>
  </r>
  <r>
    <s v="LINE 14"/>
    <x v="0"/>
    <n v="49"/>
    <s v="G2-Low Income Residential"/>
    <n v="644818"/>
    <x v="3"/>
    <x v="10"/>
    <x v="0"/>
  </r>
  <r>
    <s v="LINE 14"/>
    <x v="0"/>
    <n v="49"/>
    <s v="E3-Small C&amp;I"/>
    <n v="7180587"/>
    <x v="5"/>
    <x v="10"/>
    <x v="1"/>
  </r>
  <r>
    <s v="LINE 14"/>
    <x v="0"/>
    <n v="49"/>
    <s v="E6-OTHER"/>
    <n v="31732"/>
    <x v="4"/>
    <x v="10"/>
    <x v="1"/>
  </r>
  <r>
    <s v="LINE 14"/>
    <x v="0"/>
    <n v="49"/>
    <s v="G4-Medium C&amp;I"/>
    <n v="2679600"/>
    <x v="0"/>
    <x v="10"/>
    <x v="0"/>
  </r>
  <r>
    <s v="LINE 14"/>
    <x v="0"/>
    <n v="49"/>
    <s v="E4-Medium C&amp;I"/>
    <n v="12282075"/>
    <x v="0"/>
    <x v="10"/>
    <x v="1"/>
  </r>
  <r>
    <s v="LINE 14"/>
    <x v="0"/>
    <n v="49"/>
    <s v="G6-OTHER"/>
    <n v="245295"/>
    <x v="4"/>
    <x v="10"/>
    <x v="0"/>
  </r>
  <r>
    <s v="LINE 15"/>
    <x v="0"/>
    <n v="49"/>
    <s v="G4-Medium C&amp;I"/>
    <n v="4248"/>
    <x v="0"/>
    <x v="11"/>
    <x v="0"/>
  </r>
  <r>
    <s v="LINE 15"/>
    <x v="0"/>
    <n v="49"/>
    <s v="E2-Low Income Residential"/>
    <n v="25638"/>
    <x v="3"/>
    <x v="11"/>
    <x v="1"/>
  </r>
  <r>
    <s v="LINE 15"/>
    <x v="0"/>
    <n v="49"/>
    <s v="E1-Residential"/>
    <n v="331237"/>
    <x v="2"/>
    <x v="11"/>
    <x v="1"/>
  </r>
  <r>
    <s v="LINE 15"/>
    <x v="0"/>
    <n v="49"/>
    <s v="E5-Large C&amp;I"/>
    <n v="1237"/>
    <x v="1"/>
    <x v="11"/>
    <x v="1"/>
  </r>
  <r>
    <s v="LINE 15"/>
    <x v="0"/>
    <n v="49"/>
    <s v="G3-Small C&amp;I"/>
    <n v="15049"/>
    <x v="5"/>
    <x v="11"/>
    <x v="0"/>
  </r>
  <r>
    <s v="LINE 15"/>
    <x v="0"/>
    <n v="49"/>
    <s v="G5-Large C&amp;I"/>
    <n v="692"/>
    <x v="1"/>
    <x v="11"/>
    <x v="0"/>
  </r>
  <r>
    <s v="LINE 15"/>
    <x v="0"/>
    <n v="49"/>
    <s v="E4-Medium C&amp;I"/>
    <n v="7674"/>
    <x v="0"/>
    <x v="11"/>
    <x v="1"/>
  </r>
  <r>
    <s v="LINE 15"/>
    <x v="0"/>
    <n v="49"/>
    <s v="G6-OTHER"/>
    <n v="32"/>
    <x v="4"/>
    <x v="11"/>
    <x v="0"/>
  </r>
  <r>
    <s v="LINE 15"/>
    <x v="0"/>
    <n v="49"/>
    <s v="G1-Residential"/>
    <n v="176348"/>
    <x v="2"/>
    <x v="11"/>
    <x v="0"/>
  </r>
  <r>
    <s v="LINE 15"/>
    <x v="0"/>
    <n v="49"/>
    <s v="G2-Low Income Residential"/>
    <n v="16520"/>
    <x v="3"/>
    <x v="11"/>
    <x v="0"/>
  </r>
  <r>
    <s v="LINE 15"/>
    <x v="0"/>
    <n v="49"/>
    <s v="E3-Small C&amp;I"/>
    <n v="44611"/>
    <x v="5"/>
    <x v="11"/>
    <x v="1"/>
  </r>
  <r>
    <s v="LINE 15"/>
    <x v="0"/>
    <n v="49"/>
    <s v="E6-OTHER"/>
    <n v="3"/>
    <x v="4"/>
    <x v="11"/>
    <x v="1"/>
  </r>
  <r>
    <s v="LINE 17"/>
    <x v="0"/>
    <n v="49"/>
    <s v="E1-Residential"/>
    <n v="84"/>
    <x v="2"/>
    <x v="12"/>
    <x v="1"/>
  </r>
  <r>
    <s v="LINE 17"/>
    <x v="0"/>
    <n v="49"/>
    <s v="E2-Low Income Residential"/>
    <n v="1426"/>
    <x v="3"/>
    <x v="12"/>
    <x v="1"/>
  </r>
  <r>
    <s v="LINE 17"/>
    <x v="0"/>
    <n v="49"/>
    <s v="G1-Residential"/>
    <n v="27"/>
    <x v="2"/>
    <x v="12"/>
    <x v="0"/>
  </r>
  <r>
    <s v="LINE 17"/>
    <x v="0"/>
    <n v="49"/>
    <s v="G2-Low Income Residential"/>
    <n v="592"/>
    <x v="3"/>
    <x v="12"/>
    <x v="0"/>
  </r>
  <r>
    <s v="LINE 18"/>
    <x v="0"/>
    <n v="49"/>
    <s v="E2-Low Income Residential"/>
    <n v="1"/>
    <x v="3"/>
    <x v="13"/>
    <x v="1"/>
  </r>
  <r>
    <s v="LINE 18"/>
    <x v="0"/>
    <n v="49"/>
    <s v="E1-Residential"/>
    <n v="81"/>
    <x v="2"/>
    <x v="13"/>
    <x v="1"/>
  </r>
  <r>
    <s v="LINE 18"/>
    <x v="0"/>
    <n v="49"/>
    <s v="G3-Small C&amp;I"/>
    <n v="4"/>
    <x v="5"/>
    <x v="13"/>
    <x v="0"/>
  </r>
  <r>
    <s v="LINE 18"/>
    <x v="0"/>
    <n v="49"/>
    <s v="G1-Residential"/>
    <n v="23"/>
    <x v="2"/>
    <x v="13"/>
    <x v="0"/>
  </r>
  <r>
    <s v="LINE 18"/>
    <x v="0"/>
    <n v="49"/>
    <s v="G4-Medium C&amp;I"/>
    <n v="2"/>
    <x v="0"/>
    <x v="13"/>
    <x v="0"/>
  </r>
  <r>
    <s v="LINE 18"/>
    <x v="0"/>
    <n v="49"/>
    <s v="E3-Small C&amp;I"/>
    <n v="14"/>
    <x v="5"/>
    <x v="13"/>
    <x v="1"/>
  </r>
  <r>
    <s v="LINE 19"/>
    <x v="0"/>
    <n v="49"/>
    <s v="G4-Medium C&amp;I"/>
    <n v="54"/>
    <x v="0"/>
    <x v="14"/>
    <x v="0"/>
  </r>
  <r>
    <s v="LINE 19"/>
    <x v="0"/>
    <n v="49"/>
    <s v="E4-Medium C&amp;I"/>
    <n v="115"/>
    <x v="0"/>
    <x v="14"/>
    <x v="1"/>
  </r>
  <r>
    <s v="LINE 19"/>
    <x v="0"/>
    <n v="49"/>
    <s v="G1-Residential"/>
    <n v="7548"/>
    <x v="2"/>
    <x v="14"/>
    <x v="0"/>
  </r>
  <r>
    <s v="LINE 19"/>
    <x v="0"/>
    <n v="49"/>
    <s v="G2-Low Income Residential"/>
    <n v="1661"/>
    <x v="3"/>
    <x v="14"/>
    <x v="0"/>
  </r>
  <r>
    <s v="LINE 19"/>
    <x v="0"/>
    <n v="49"/>
    <s v="G5-Large C&amp;I"/>
    <n v="4"/>
    <x v="1"/>
    <x v="14"/>
    <x v="0"/>
  </r>
  <r>
    <s v="LINE 19"/>
    <x v="0"/>
    <n v="49"/>
    <s v="E3-Small C&amp;I"/>
    <n v="571"/>
    <x v="5"/>
    <x v="14"/>
    <x v="1"/>
  </r>
  <r>
    <s v="LINE 19"/>
    <x v="0"/>
    <n v="49"/>
    <s v="E2-Low Income Residential"/>
    <n v="2831"/>
    <x v="3"/>
    <x v="14"/>
    <x v="1"/>
  </r>
  <r>
    <s v="LINE 19"/>
    <x v="0"/>
    <n v="49"/>
    <s v="E1-Residential"/>
    <n v="13858"/>
    <x v="2"/>
    <x v="14"/>
    <x v="1"/>
  </r>
  <r>
    <s v="LINE 19"/>
    <x v="0"/>
    <n v="49"/>
    <s v="E5-Large C&amp;I"/>
    <n v="3"/>
    <x v="1"/>
    <x v="14"/>
    <x v="1"/>
  </r>
  <r>
    <s v="LINE 19"/>
    <x v="0"/>
    <n v="49"/>
    <s v="G3-Small C&amp;I"/>
    <n v="190"/>
    <x v="5"/>
    <x v="14"/>
    <x v="0"/>
  </r>
  <r>
    <s v="LINE 20"/>
    <x v="0"/>
    <n v="49"/>
    <s v="G4-Medium C&amp;I"/>
    <n v="5278287"/>
    <x v="0"/>
    <x v="15"/>
    <x v="0"/>
  </r>
  <r>
    <s v="LINE 20"/>
    <x v="0"/>
    <n v="49"/>
    <s v="G5-Large C&amp;I"/>
    <n v="4927494"/>
    <x v="1"/>
    <x v="15"/>
    <x v="0"/>
  </r>
  <r>
    <s v="LINE 20"/>
    <x v="0"/>
    <n v="49"/>
    <s v="G1-Residential"/>
    <n v="24151448"/>
    <x v="2"/>
    <x v="15"/>
    <x v="0"/>
  </r>
  <r>
    <s v="LINE 20"/>
    <x v="0"/>
    <n v="49"/>
    <s v="G2-Low Income Residential"/>
    <n v="1668017"/>
    <x v="3"/>
    <x v="15"/>
    <x v="0"/>
  </r>
  <r>
    <s v="LINE 20"/>
    <x v="0"/>
    <n v="49"/>
    <s v="E2-Low Income Residential"/>
    <n v="2425722"/>
    <x v="3"/>
    <x v="15"/>
    <x v="1"/>
  </r>
  <r>
    <s v="LINE 20"/>
    <x v="0"/>
    <n v="49"/>
    <s v="E4-Medium C&amp;I"/>
    <n v="13692645"/>
    <x v="0"/>
    <x v="15"/>
    <x v="1"/>
  </r>
  <r>
    <s v="LINE 20"/>
    <x v="0"/>
    <n v="49"/>
    <s v="G6-OTHER"/>
    <n v="14446"/>
    <x v="4"/>
    <x v="15"/>
    <x v="0"/>
  </r>
  <r>
    <s v="LINE 20"/>
    <x v="0"/>
    <n v="49"/>
    <s v="E3-Small C&amp;I"/>
    <n v="8423273"/>
    <x v="5"/>
    <x v="15"/>
    <x v="1"/>
  </r>
  <r>
    <s v="LINE 20"/>
    <x v="0"/>
    <n v="49"/>
    <s v="E6-OTHER"/>
    <n v="14096"/>
    <x v="4"/>
    <x v="15"/>
    <x v="1"/>
  </r>
  <r>
    <s v="LINE 20"/>
    <x v="0"/>
    <n v="49"/>
    <s v="E1-Residential"/>
    <n v="40246756"/>
    <x v="2"/>
    <x v="15"/>
    <x v="1"/>
  </r>
  <r>
    <s v="LINE 20"/>
    <x v="0"/>
    <n v="49"/>
    <s v="E5-Large C&amp;I"/>
    <n v="15427380"/>
    <x v="1"/>
    <x v="15"/>
    <x v="1"/>
  </r>
  <r>
    <s v="LINE 20"/>
    <x v="0"/>
    <n v="49"/>
    <s v="G3-Small C&amp;I"/>
    <n v="3276418"/>
    <x v="5"/>
    <x v="15"/>
    <x v="0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66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6" firstHeaderRow="1" firstDataRow="3" firstDataCol="1"/>
  <pivotFields count="8">
    <pivotField showAll="0" defaultSubtotal="0"/>
    <pivotField axis="axisCol" showAll="0" defaultSubtotal="0">
      <items count="83">
        <item x="1"/>
        <item m="1" x="62"/>
        <item m="1" x="16"/>
        <item m="1" x="35"/>
        <item m="1" x="54"/>
        <item m="1" x="76"/>
        <item m="1" x="11"/>
        <item m="1" x="29"/>
        <item m="1" x="47"/>
        <item m="1" x="50"/>
        <item m="1" x="67"/>
        <item m="1" x="5"/>
        <item m="1" x="23"/>
        <item m="1" x="45"/>
        <item m="1" x="64"/>
        <item m="1" x="80"/>
        <item m="1" x="15"/>
        <item m="1" x="33"/>
        <item m="1" x="59"/>
        <item m="1" x="75"/>
        <item m="1" x="10"/>
        <item m="1" x="27"/>
        <item m="1" x="30"/>
        <item m="1" x="48"/>
        <item m="1" x="66"/>
        <item m="1" x="3"/>
        <item m="1" x="21"/>
        <item m="1" x="44"/>
        <item m="1" x="63"/>
        <item m="1" x="79"/>
        <item m="1" x="13"/>
        <item m="1" x="17"/>
        <item m="1" x="36"/>
        <item m="1" x="55"/>
        <item m="1" x="71"/>
        <item m="1" x="9"/>
        <item m="1" x="26"/>
        <item m="1" x="43"/>
        <item m="1" x="61"/>
        <item m="1" x="78"/>
        <item m="1" x="20"/>
        <item m="1" x="39"/>
        <item m="1" x="57"/>
        <item m="1" x="73"/>
        <item m="1" x="34"/>
        <item m="1" x="52"/>
        <item m="1" x="69"/>
        <item m="1" x="6"/>
        <item m="1" x="28"/>
        <item m="1" x="46"/>
        <item m="1" x="65"/>
        <item m="1" x="81"/>
        <item m="1" x="4"/>
        <item m="1" x="22"/>
        <item m="1" x="40"/>
        <item m="1" x="58"/>
        <item m="1" x="74"/>
        <item m="1" x="14"/>
        <item m="1" x="32"/>
        <item m="1" x="51"/>
        <item m="1" x="68"/>
        <item m="1" x="72"/>
        <item m="1" x="8"/>
        <item m="1" x="25"/>
        <item m="1" x="42"/>
        <item m="1" x="60"/>
        <item m="1" x="2"/>
        <item m="1" x="19"/>
        <item m="1" x="38"/>
        <item m="1" x="56"/>
        <item m="1" x="77"/>
        <item m="1" x="12"/>
        <item m="1" x="31"/>
        <item m="1" x="49"/>
        <item m="1" x="53"/>
        <item m="1" x="70"/>
        <item m="1" x="7"/>
        <item m="1" x="24"/>
        <item m="1" x="41"/>
        <item m="1" x="82"/>
        <item m="1" x="18"/>
        <item m="1" x="37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1"/>
        <item x="3"/>
        <item x="0"/>
        <item h="1" x="4"/>
        <item x="2"/>
        <item x="5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8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4">
        <item h="1" x="0"/>
        <item h="1" x="1"/>
        <item h="1" x="2"/>
        <item x="3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C15" sqref="C15"/>
    </sheetView>
  </sheetViews>
  <sheetFormatPr defaultRowHeight="14.4" x14ac:dyDescent="0.3"/>
  <cols>
    <col min="1" max="1" width="18.109375" style="156" customWidth="1"/>
    <col min="2" max="2" width="94.88671875" style="150" customWidth="1"/>
    <col min="4" max="6" width="17.6640625" customWidth="1"/>
  </cols>
  <sheetData>
    <row r="1" spans="1:6" ht="15" thickBot="1" x14ac:dyDescent="0.35"/>
    <row r="2" spans="1:6" ht="15" thickBot="1" x14ac:dyDescent="0.35">
      <c r="A2" s="400" t="s">
        <v>162</v>
      </c>
      <c r="B2" s="401"/>
    </row>
    <row r="3" spans="1:6" ht="28.8" x14ac:dyDescent="0.3">
      <c r="A3" s="157" t="s">
        <v>63</v>
      </c>
      <c r="B3" s="154" t="s">
        <v>67</v>
      </c>
    </row>
    <row r="4" spans="1:6" ht="28.8" x14ac:dyDescent="0.3">
      <c r="A4" s="157" t="s">
        <v>64</v>
      </c>
      <c r="B4" s="154" t="s">
        <v>68</v>
      </c>
    </row>
    <row r="5" spans="1:6" x14ac:dyDescent="0.3">
      <c r="A5" s="157" t="s">
        <v>65</v>
      </c>
      <c r="B5" s="154" t="s">
        <v>69</v>
      </c>
    </row>
    <row r="6" spans="1:6" x14ac:dyDescent="0.3">
      <c r="A6" s="157" t="s">
        <v>66</v>
      </c>
      <c r="B6" s="154" t="s">
        <v>70</v>
      </c>
    </row>
    <row r="7" spans="1:6" x14ac:dyDescent="0.3">
      <c r="A7" s="157" t="s">
        <v>72</v>
      </c>
      <c r="B7" s="154" t="s">
        <v>71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400" t="s">
        <v>185</v>
      </c>
      <c r="B11" s="401"/>
      <c r="D11" s="402" t="s">
        <v>186</v>
      </c>
      <c r="E11" s="403"/>
      <c r="F11" s="404"/>
    </row>
    <row r="12" spans="1:6" x14ac:dyDescent="0.3">
      <c r="A12" s="155" t="s">
        <v>73</v>
      </c>
      <c r="B12" s="150" t="s">
        <v>171</v>
      </c>
      <c r="D12" s="160" t="s">
        <v>74</v>
      </c>
      <c r="E12" s="160" t="s">
        <v>75</v>
      </c>
      <c r="F12" s="160" t="s">
        <v>76</v>
      </c>
    </row>
    <row r="13" spans="1:6" x14ac:dyDescent="0.3">
      <c r="A13" s="155" t="s">
        <v>80</v>
      </c>
      <c r="B13" s="150" t="s">
        <v>172</v>
      </c>
      <c r="D13" s="158">
        <v>44531</v>
      </c>
      <c r="E13" s="159">
        <v>44562</v>
      </c>
      <c r="F13" s="159">
        <v>44562</v>
      </c>
    </row>
    <row r="14" spans="1:6" x14ac:dyDescent="0.3">
      <c r="A14" s="155" t="s">
        <v>81</v>
      </c>
      <c r="B14" s="150" t="s">
        <v>173</v>
      </c>
      <c r="D14" s="158">
        <v>44562</v>
      </c>
      <c r="E14" s="159">
        <v>44590</v>
      </c>
      <c r="F14" s="159">
        <v>44590</v>
      </c>
    </row>
    <row r="15" spans="1:6" x14ac:dyDescent="0.3">
      <c r="A15" s="155" t="s">
        <v>82</v>
      </c>
      <c r="B15" s="150" t="s">
        <v>174</v>
      </c>
      <c r="D15" s="158">
        <v>44593</v>
      </c>
      <c r="E15" s="159">
        <v>44618</v>
      </c>
      <c r="F15" s="159">
        <v>44618</v>
      </c>
    </row>
    <row r="16" spans="1:6" x14ac:dyDescent="0.3">
      <c r="A16" s="155" t="s">
        <v>90</v>
      </c>
      <c r="B16" s="150" t="s">
        <v>175</v>
      </c>
      <c r="D16" s="158">
        <v>44621</v>
      </c>
      <c r="E16" s="159">
        <v>44646</v>
      </c>
      <c r="F16" s="159">
        <v>44646</v>
      </c>
    </row>
    <row r="17" spans="1:6" x14ac:dyDescent="0.3">
      <c r="A17" s="155" t="s">
        <v>91</v>
      </c>
      <c r="B17" s="150" t="s">
        <v>176</v>
      </c>
      <c r="D17" s="158">
        <v>44652</v>
      </c>
      <c r="E17" s="159">
        <v>44681</v>
      </c>
      <c r="F17" s="159">
        <v>44681</v>
      </c>
    </row>
    <row r="18" spans="1:6" x14ac:dyDescent="0.3">
      <c r="A18" s="155" t="s">
        <v>92</v>
      </c>
      <c r="B18" s="150" t="s">
        <v>177</v>
      </c>
      <c r="D18" s="158">
        <v>44682</v>
      </c>
      <c r="E18" s="159">
        <v>44709</v>
      </c>
      <c r="F18" s="159">
        <v>44709</v>
      </c>
    </row>
    <row r="19" spans="1:6" x14ac:dyDescent="0.3">
      <c r="A19" s="155" t="s">
        <v>93</v>
      </c>
      <c r="B19" s="150" t="s">
        <v>178</v>
      </c>
      <c r="D19" s="158">
        <v>44713</v>
      </c>
      <c r="E19" s="159">
        <v>44737</v>
      </c>
      <c r="F19" s="159">
        <v>44737</v>
      </c>
    </row>
    <row r="20" spans="1:6" ht="28.8" x14ac:dyDescent="0.3">
      <c r="A20" s="155" t="s">
        <v>94</v>
      </c>
      <c r="B20" s="150" t="s">
        <v>179</v>
      </c>
      <c r="D20" s="158">
        <v>44743</v>
      </c>
      <c r="E20" s="159">
        <v>44772</v>
      </c>
      <c r="F20" s="159">
        <v>44772</v>
      </c>
    </row>
    <row r="21" spans="1:6" x14ac:dyDescent="0.3">
      <c r="A21" s="155" t="s">
        <v>95</v>
      </c>
      <c r="B21" s="150" t="s">
        <v>184</v>
      </c>
      <c r="D21" s="158">
        <v>44774</v>
      </c>
      <c r="E21" s="159">
        <v>44800</v>
      </c>
      <c r="F21" s="159">
        <v>44800</v>
      </c>
    </row>
    <row r="22" spans="1:6" ht="28.8" x14ac:dyDescent="0.3">
      <c r="A22" s="155" t="s">
        <v>96</v>
      </c>
      <c r="B22" s="150" t="s">
        <v>166</v>
      </c>
      <c r="D22" s="158">
        <v>44805</v>
      </c>
      <c r="E22" s="159">
        <v>44828</v>
      </c>
      <c r="F22" s="159">
        <v>44828</v>
      </c>
    </row>
    <row r="23" spans="1:6" x14ac:dyDescent="0.3">
      <c r="A23" s="155" t="s">
        <v>97</v>
      </c>
      <c r="B23" s="150" t="s">
        <v>167</v>
      </c>
      <c r="D23" s="158">
        <v>44835</v>
      </c>
      <c r="E23" s="159">
        <v>44863</v>
      </c>
      <c r="F23" s="159">
        <v>44863</v>
      </c>
    </row>
    <row r="24" spans="1:6" x14ac:dyDescent="0.3">
      <c r="A24" s="155" t="s">
        <v>98</v>
      </c>
      <c r="B24" s="150" t="s">
        <v>183</v>
      </c>
      <c r="D24" s="158">
        <v>44866</v>
      </c>
      <c r="E24" s="159">
        <v>44891</v>
      </c>
      <c r="F24" s="159">
        <v>44891</v>
      </c>
    </row>
    <row r="25" spans="1:6" ht="28.8" x14ac:dyDescent="0.3">
      <c r="A25" s="155" t="s">
        <v>99</v>
      </c>
      <c r="B25" s="150" t="s">
        <v>168</v>
      </c>
      <c r="D25" s="158">
        <v>44896</v>
      </c>
      <c r="E25" s="159">
        <v>44926</v>
      </c>
      <c r="F25" s="159">
        <v>44926</v>
      </c>
    </row>
    <row r="26" spans="1:6" x14ac:dyDescent="0.3">
      <c r="A26" s="155" t="s">
        <v>100</v>
      </c>
      <c r="B26" s="150" t="s">
        <v>169</v>
      </c>
      <c r="D26" s="161"/>
      <c r="E26" s="162"/>
      <c r="F26" s="163"/>
    </row>
    <row r="27" spans="1:6" x14ac:dyDescent="0.3">
      <c r="A27" s="155" t="s">
        <v>101</v>
      </c>
      <c r="B27" s="150" t="s">
        <v>170</v>
      </c>
      <c r="D27" s="161"/>
      <c r="E27" s="162"/>
      <c r="F27" s="163"/>
    </row>
    <row r="28" spans="1:6" x14ac:dyDescent="0.3">
      <c r="A28" s="155" t="s">
        <v>102</v>
      </c>
      <c r="B28" s="150" t="s">
        <v>180</v>
      </c>
    </row>
    <row r="29" spans="1:6" x14ac:dyDescent="0.3">
      <c r="A29" s="155" t="s">
        <v>103</v>
      </c>
      <c r="B29" s="150" t="s">
        <v>182</v>
      </c>
    </row>
    <row r="30" spans="1:6" x14ac:dyDescent="0.3">
      <c r="A30" s="155" t="s">
        <v>104</v>
      </c>
      <c r="B30" s="150" t="s">
        <v>181</v>
      </c>
    </row>
    <row r="34" spans="1:4" ht="15" thickBot="1" x14ac:dyDescent="0.35"/>
    <row r="35" spans="1:4" ht="15" thickBot="1" x14ac:dyDescent="0.35">
      <c r="A35" s="400" t="s">
        <v>161</v>
      </c>
      <c r="B35" s="401"/>
    </row>
    <row r="36" spans="1:4" x14ac:dyDescent="0.3">
      <c r="A36" s="155" t="s">
        <v>88</v>
      </c>
      <c r="B36" s="150" t="s">
        <v>89</v>
      </c>
    </row>
    <row r="37" spans="1:4" x14ac:dyDescent="0.3">
      <c r="A37" s="155" t="s">
        <v>85</v>
      </c>
      <c r="B37" s="150" t="s">
        <v>86</v>
      </c>
    </row>
    <row r="38" spans="1:4" x14ac:dyDescent="0.3">
      <c r="A38" s="155"/>
      <c r="B38" s="150" t="s">
        <v>87</v>
      </c>
    </row>
    <row r="39" spans="1:4" x14ac:dyDescent="0.3">
      <c r="A39" s="155" t="s">
        <v>107</v>
      </c>
      <c r="B39" s="150" t="s">
        <v>108</v>
      </c>
    </row>
    <row r="40" spans="1:4" x14ac:dyDescent="0.3">
      <c r="A40" s="155"/>
      <c r="B40" s="150" t="s">
        <v>109</v>
      </c>
    </row>
    <row r="41" spans="1:4" x14ac:dyDescent="0.3">
      <c r="A41" s="155" t="s">
        <v>106</v>
      </c>
      <c r="B41" s="150" t="s">
        <v>110</v>
      </c>
    </row>
    <row r="42" spans="1:4" x14ac:dyDescent="0.3">
      <c r="A42" s="155"/>
      <c r="B42" s="150" t="s">
        <v>111</v>
      </c>
      <c r="D42" s="222" t="s">
        <v>700</v>
      </c>
    </row>
    <row r="43" spans="1:4" ht="28.8" x14ac:dyDescent="0.3">
      <c r="A43" s="155" t="s">
        <v>105</v>
      </c>
      <c r="B43" s="150" t="s">
        <v>112</v>
      </c>
    </row>
    <row r="44" spans="1:4" ht="28.8" x14ac:dyDescent="0.3">
      <c r="A44" s="155"/>
      <c r="B44" s="150" t="s">
        <v>113</v>
      </c>
    </row>
    <row r="45" spans="1:4" x14ac:dyDescent="0.3">
      <c r="A45" s="155"/>
    </row>
    <row r="46" spans="1:4" x14ac:dyDescent="0.3">
      <c r="A46" s="155"/>
    </row>
    <row r="47" spans="1:4" x14ac:dyDescent="0.3">
      <c r="A47" s="155"/>
    </row>
    <row r="48" spans="1:4" ht="28.8" x14ac:dyDescent="0.3">
      <c r="A48" s="155" t="s">
        <v>160</v>
      </c>
      <c r="B48" s="150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CC161"/>
  <sheetViews>
    <sheetView view="pageBreakPreview" zoomScale="60" zoomScaleNormal="100" workbookViewId="0">
      <pane xSplit="2" ySplit="8" topLeftCell="C81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09375" defaultRowHeight="14.4" x14ac:dyDescent="0.3"/>
  <cols>
    <col min="1" max="1" width="4.6640625" style="138" customWidth="1"/>
    <col min="2" max="2" width="40.6640625" style="2" customWidth="1"/>
    <col min="3" max="35" width="13.6640625" style="2" customWidth="1"/>
    <col min="36" max="36" width="15.109375" style="2" customWidth="1"/>
    <col min="37" max="80" width="13.6640625" style="2" customWidth="1"/>
    <col min="81" max="81" width="3.88671875" style="357" customWidth="1"/>
    <col min="82" max="16384" width="9.109375" style="2"/>
  </cols>
  <sheetData>
    <row r="1" spans="1:81" ht="15.6" thickTop="1" thickBot="1" x14ac:dyDescent="0.35">
      <c r="B1" s="405" t="s">
        <v>16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  <c r="AO1" s="406"/>
      <c r="AP1" s="406"/>
      <c r="AQ1" s="406"/>
      <c r="AR1" s="406"/>
      <c r="AS1" s="406"/>
      <c r="AT1" s="406"/>
      <c r="AU1" s="406"/>
      <c r="AV1" s="406"/>
      <c r="AW1" s="406"/>
      <c r="AX1" s="406"/>
      <c r="AY1" s="406"/>
      <c r="AZ1" s="406"/>
      <c r="BA1" s="406"/>
      <c r="BB1" s="406"/>
      <c r="BC1" s="406"/>
      <c r="BD1" s="406"/>
      <c r="BE1" s="406"/>
      <c r="BF1" s="406"/>
      <c r="BG1" s="406"/>
      <c r="BH1" s="406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3"/>
    </row>
    <row r="2" spans="1:81" ht="27.6" customHeight="1" thickTop="1" x14ac:dyDescent="0.4">
      <c r="B2" s="225" t="s">
        <v>163</v>
      </c>
      <c r="C2" s="410" t="s">
        <v>570</v>
      </c>
      <c r="D2" s="410"/>
      <c r="E2" s="410"/>
      <c r="F2" s="410"/>
      <c r="G2" s="410"/>
      <c r="H2" s="410"/>
      <c r="I2" s="410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7"/>
      <c r="BG2" s="6"/>
      <c r="BH2" s="7"/>
    </row>
    <row r="3" spans="1:81" ht="27.6" customHeight="1" x14ac:dyDescent="0.4">
      <c r="B3" s="225" t="s">
        <v>572</v>
      </c>
      <c r="C3" s="409" t="s">
        <v>573</v>
      </c>
      <c r="D3" s="409"/>
      <c r="E3" s="409"/>
      <c r="F3" s="409"/>
      <c r="G3" s="409"/>
      <c r="H3" s="409"/>
      <c r="I3" s="409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/>
      <c r="BG3" s="8"/>
      <c r="BH3" s="9"/>
    </row>
    <row r="4" spans="1:81" ht="27.6" customHeight="1" x14ac:dyDescent="0.4">
      <c r="B4" s="225" t="s">
        <v>0</v>
      </c>
      <c r="C4" s="407">
        <v>44531</v>
      </c>
      <c r="D4" s="408"/>
      <c r="E4" s="408"/>
      <c r="F4" s="408"/>
      <c r="G4" s="408"/>
      <c r="H4" s="408"/>
      <c r="I4" s="408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"/>
      <c r="BG4" s="8"/>
      <c r="BH4" s="10"/>
    </row>
    <row r="5" spans="1:81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0"/>
      <c r="BG5" s="8"/>
      <c r="BH5" s="10"/>
    </row>
    <row r="6" spans="1:81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9"/>
      <c r="BG6" s="17"/>
      <c r="BH6" s="19"/>
    </row>
    <row r="7" spans="1:81" s="3" customFormat="1" ht="15" thickBot="1" x14ac:dyDescent="0.35">
      <c r="A7" s="139"/>
      <c r="B7" s="20"/>
      <c r="C7" s="411">
        <v>2019</v>
      </c>
      <c r="D7" s="412"/>
      <c r="E7" s="412"/>
      <c r="F7" s="412"/>
      <c r="G7" s="412"/>
      <c r="H7" s="412"/>
      <c r="I7" s="412"/>
      <c r="J7" s="412"/>
      <c r="K7" s="412"/>
      <c r="L7" s="413"/>
      <c r="M7" s="412">
        <v>2020</v>
      </c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3"/>
      <c r="Y7" s="412">
        <v>2021</v>
      </c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3"/>
      <c r="AK7" s="21" t="s">
        <v>578</v>
      </c>
      <c r="AL7" s="22"/>
      <c r="AM7" s="22"/>
      <c r="AN7" s="22"/>
      <c r="AO7" s="22"/>
      <c r="AP7" s="22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3"/>
      <c r="BG7" s="21" t="s">
        <v>577</v>
      </c>
      <c r="BH7" s="22"/>
      <c r="BI7" s="22"/>
      <c r="BJ7" s="22"/>
      <c r="BK7" s="22"/>
      <c r="BL7" s="22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365"/>
    </row>
    <row r="8" spans="1:81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64" t="s">
        <v>4</v>
      </c>
      <c r="M8" s="28" t="s">
        <v>5</v>
      </c>
      <c r="N8" s="292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64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74" t="s">
        <v>3</v>
      </c>
      <c r="AJ8" s="373" t="s">
        <v>4</v>
      </c>
      <c r="AK8" s="26" t="s">
        <v>792</v>
      </c>
      <c r="AL8" s="27" t="s">
        <v>793</v>
      </c>
      <c r="AM8" s="27" t="s">
        <v>794</v>
      </c>
      <c r="AN8" s="27" t="s">
        <v>795</v>
      </c>
      <c r="AO8" s="27" t="s">
        <v>796</v>
      </c>
      <c r="AP8" s="27" t="s">
        <v>797</v>
      </c>
      <c r="AQ8" s="228" t="s">
        <v>798</v>
      </c>
      <c r="AR8" s="228" t="s">
        <v>799</v>
      </c>
      <c r="AS8" s="228" t="s">
        <v>800</v>
      </c>
      <c r="AT8" s="228" t="s">
        <v>801</v>
      </c>
      <c r="AU8" s="228" t="s">
        <v>802</v>
      </c>
      <c r="AV8" s="228" t="s">
        <v>803</v>
      </c>
      <c r="AW8" s="228" t="s">
        <v>804</v>
      </c>
      <c r="AX8" s="228" t="s">
        <v>805</v>
      </c>
      <c r="AY8" s="228" t="s">
        <v>806</v>
      </c>
      <c r="AZ8" s="228" t="s">
        <v>807</v>
      </c>
      <c r="BA8" s="228" t="s">
        <v>808</v>
      </c>
      <c r="BB8" s="228" t="s">
        <v>811</v>
      </c>
      <c r="BC8" s="228" t="s">
        <v>813</v>
      </c>
      <c r="BD8" s="228" t="s">
        <v>815</v>
      </c>
      <c r="BE8" s="228" t="s">
        <v>816</v>
      </c>
      <c r="BF8" s="29" t="s">
        <v>817</v>
      </c>
      <c r="BG8" s="26" t="s">
        <v>792</v>
      </c>
      <c r="BH8" s="27" t="s">
        <v>793</v>
      </c>
      <c r="BI8" s="27" t="s">
        <v>794</v>
      </c>
      <c r="BJ8" s="27" t="s">
        <v>795</v>
      </c>
      <c r="BK8" s="27" t="s">
        <v>796</v>
      </c>
      <c r="BL8" s="27" t="s">
        <v>797</v>
      </c>
      <c r="BM8" s="228" t="s">
        <v>798</v>
      </c>
      <c r="BN8" s="228" t="s">
        <v>799</v>
      </c>
      <c r="BO8" s="228" t="s">
        <v>800</v>
      </c>
      <c r="BP8" s="228" t="s">
        <v>801</v>
      </c>
      <c r="BQ8" s="228" t="s">
        <v>802</v>
      </c>
      <c r="BR8" s="228" t="s">
        <v>803</v>
      </c>
      <c r="BS8" s="228" t="s">
        <v>804</v>
      </c>
      <c r="BT8" s="228" t="s">
        <v>805</v>
      </c>
      <c r="BU8" s="228" t="s">
        <v>806</v>
      </c>
      <c r="BV8" s="228" t="s">
        <v>807</v>
      </c>
      <c r="BW8" s="228" t="s">
        <v>808</v>
      </c>
      <c r="BX8" s="228" t="s">
        <v>811</v>
      </c>
      <c r="BY8" s="228" t="s">
        <v>813</v>
      </c>
      <c r="BZ8" s="228" t="s">
        <v>815</v>
      </c>
      <c r="CA8" s="228" t="s">
        <v>816</v>
      </c>
      <c r="CB8" s="358" t="s">
        <v>817</v>
      </c>
      <c r="CC8" s="366"/>
    </row>
    <row r="9" spans="1:81" s="57" customFormat="1" x14ac:dyDescent="0.3">
      <c r="A9" s="140">
        <v>1</v>
      </c>
      <c r="B9" s="51" t="s">
        <v>12</v>
      </c>
      <c r="C9" s="52"/>
      <c r="D9" s="53"/>
      <c r="E9" s="53"/>
      <c r="F9" s="53"/>
      <c r="G9" s="53"/>
      <c r="H9" s="53"/>
      <c r="I9" s="53"/>
      <c r="J9" s="53"/>
      <c r="K9" s="53"/>
      <c r="L9" s="265"/>
      <c r="M9" s="54"/>
      <c r="N9" s="53"/>
      <c r="O9" s="54"/>
      <c r="P9" s="53"/>
      <c r="Q9" s="53"/>
      <c r="R9" s="53"/>
      <c r="S9" s="53"/>
      <c r="T9" s="53"/>
      <c r="U9" s="53"/>
      <c r="V9" s="53"/>
      <c r="W9" s="53"/>
      <c r="X9" s="265"/>
      <c r="Y9" s="54"/>
      <c r="Z9" s="232"/>
      <c r="AA9" s="232"/>
      <c r="AB9" s="232"/>
      <c r="AC9" s="232"/>
      <c r="AD9" s="232"/>
      <c r="AE9" s="232"/>
      <c r="AF9" s="232"/>
      <c r="AG9" s="232"/>
      <c r="AH9" s="232"/>
      <c r="AI9" s="53"/>
      <c r="AJ9" s="376"/>
      <c r="AK9" s="189"/>
      <c r="AL9" s="190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325"/>
      <c r="BE9" s="325"/>
      <c r="BF9" s="192"/>
      <c r="BG9" s="52"/>
      <c r="BH9" s="55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262"/>
      <c r="CA9" s="262"/>
      <c r="CB9" s="262"/>
      <c r="CC9" s="367"/>
    </row>
    <row r="10" spans="1:81" s="57" customFormat="1" x14ac:dyDescent="0.3">
      <c r="A10" s="140"/>
      <c r="B10" s="58" t="s">
        <v>30</v>
      </c>
      <c r="C10" s="59">
        <f>'NECO-ELECTRIC'!C10+'NECO-GAS'!C10</f>
        <v>625131</v>
      </c>
      <c r="D10" s="60">
        <f>'NECO-ELECTRIC'!D10+'NECO-GAS'!D10</f>
        <v>625274</v>
      </c>
      <c r="E10" s="60">
        <f>'NECO-ELECTRIC'!E10+'NECO-GAS'!E10</f>
        <v>624582</v>
      </c>
      <c r="F10" s="60">
        <f>'NECO-ELECTRIC'!F10+'NECO-GAS'!F10</f>
        <v>624195</v>
      </c>
      <c r="G10" s="60">
        <f>'NECO-ELECTRIC'!G10+'NECO-GAS'!G10</f>
        <v>624379</v>
      </c>
      <c r="H10" s="60">
        <f>'NECO-ELECTRIC'!H10+'NECO-GAS'!H10</f>
        <v>624580</v>
      </c>
      <c r="I10" s="60">
        <f>'NECO-ELECTRIC'!I10+'NECO-GAS'!I10</f>
        <v>625333</v>
      </c>
      <c r="J10" s="60">
        <f>'NECO-ELECTRIC'!J10+'NECO-GAS'!J10</f>
        <v>626158</v>
      </c>
      <c r="K10" s="60">
        <f>'NECO-ELECTRIC'!K10+'NECO-GAS'!K10</f>
        <v>628946</v>
      </c>
      <c r="L10" s="266">
        <f>'NECO-ELECTRIC'!L10+'NECO-GAS'!L10</f>
        <v>631451</v>
      </c>
      <c r="M10" s="61">
        <f>'NECO-ELECTRIC'!M10+'NECO-GAS'!M10</f>
        <v>631298</v>
      </c>
      <c r="N10" s="60">
        <f>'NECO-ELECTRIC'!N10+'NECO-GAS'!N10</f>
        <v>632566</v>
      </c>
      <c r="O10" s="61">
        <f>'NECO-ELECTRIC'!O10+'NECO-GAS'!O10</f>
        <v>633812</v>
      </c>
      <c r="P10" s="60">
        <f>'NECO-ELECTRIC'!P10+'NECO-GAS'!P10</f>
        <v>635406</v>
      </c>
      <c r="Q10" s="60">
        <f>'NECO-ELECTRIC'!Q10+'NECO-GAS'!Q10</f>
        <v>634411</v>
      </c>
      <c r="R10" s="60">
        <f>'NECO-ELECTRIC'!R10+'NECO-GAS'!R10</f>
        <v>634468</v>
      </c>
      <c r="S10" s="60">
        <f>'NECO-ELECTRIC'!S10+'NECO-GAS'!S10</f>
        <v>633525</v>
      </c>
      <c r="T10" s="60">
        <f>'NECO-ELECTRIC'!T10+'NECO-GAS'!T10</f>
        <v>635109</v>
      </c>
      <c r="U10" s="60">
        <f>'NECO-ELECTRIC'!U10+'NECO-GAS'!U10</f>
        <v>635257</v>
      </c>
      <c r="V10" s="60">
        <f>'NECO-ELECTRIC'!V10+'NECO-GAS'!V10</f>
        <v>638290</v>
      </c>
      <c r="W10" s="60">
        <f>'NECO-ELECTRIC'!W10+'NECO-GAS'!W10</f>
        <v>639849</v>
      </c>
      <c r="X10" s="266">
        <f>'NECO-ELECTRIC'!X10+'NECO-GAS'!X10</f>
        <v>640866</v>
      </c>
      <c r="Y10" s="61">
        <f>'NECO-ELECTRIC'!Y10+'NECO-GAS'!Y10</f>
        <v>639914</v>
      </c>
      <c r="Z10" s="233">
        <f>'NECO-ELECTRIC'!Z10+'NECO-GAS'!Z10</f>
        <v>640020</v>
      </c>
      <c r="AA10" s="233">
        <f>'NECO-ELECTRIC'!AA10+'NECO-GAS'!AA10</f>
        <v>639663</v>
      </c>
      <c r="AB10" s="233">
        <f>'NECO-ELECTRIC'!AB10+'NECO-GAS'!AB10</f>
        <v>639310</v>
      </c>
      <c r="AC10" s="233">
        <f>'NECO-ELECTRIC'!AC10+'NECO-GAS'!AC10</f>
        <v>637476</v>
      </c>
      <c r="AD10" s="233">
        <f>'NECO-ELECTRIC'!AD10+'NECO-GAS'!AD10</f>
        <v>638243</v>
      </c>
      <c r="AE10" s="233">
        <f>'NECO-ELECTRIC'!AE10+'NECO-GAS'!AE10</f>
        <v>627583</v>
      </c>
      <c r="AF10" s="233">
        <f>'NECO-ELECTRIC'!AF10+'NECO-GAS'!AF10</f>
        <v>629626</v>
      </c>
      <c r="AG10" s="233">
        <f>'NECO-ELECTRIC'!AG10+'NECO-GAS'!AG10</f>
        <v>629851</v>
      </c>
      <c r="AH10" s="233">
        <f>'NECO-ELECTRIC'!AH10+'NECO-GAS'!AH10</f>
        <v>631562</v>
      </c>
      <c r="AI10" s="60">
        <f>'NECO-ELECTRIC'!AI10+'NECO-GAS'!AI10</f>
        <v>631330</v>
      </c>
      <c r="AJ10" s="100">
        <f>'NECO-ELECTRIC'!AJ10+'NECO-GAS'!AJ10</f>
        <v>633302</v>
      </c>
      <c r="AK10" s="171">
        <f t="shared" ref="AK10:AT15" si="0">IF(ISERROR((O10-C10)/C10)=TRUE,0,(O10-C10)/C10)</f>
        <v>1.3886689349912258E-2</v>
      </c>
      <c r="AL10" s="171">
        <f t="shared" si="0"/>
        <v>1.6204096124259125E-2</v>
      </c>
      <c r="AM10" s="171">
        <f t="shared" si="0"/>
        <v>1.5736924855343254E-2</v>
      </c>
      <c r="AN10" s="171">
        <f t="shared" si="0"/>
        <v>1.6457997901296869E-2</v>
      </c>
      <c r="AO10" s="171">
        <f t="shared" si="0"/>
        <v>1.4648154406218018E-2</v>
      </c>
      <c r="AP10" s="171">
        <f t="shared" si="0"/>
        <v>1.6857728393480417E-2</v>
      </c>
      <c r="AQ10" s="171">
        <f t="shared" si="0"/>
        <v>1.5869944493573825E-2</v>
      </c>
      <c r="AR10" s="171">
        <f t="shared" si="0"/>
        <v>1.9375301441489207E-2</v>
      </c>
      <c r="AS10" s="171">
        <f t="shared" si="0"/>
        <v>1.7335351524614195E-2</v>
      </c>
      <c r="AT10" s="171">
        <f t="shared" si="0"/>
        <v>1.4910103871876045E-2</v>
      </c>
      <c r="AU10" s="171">
        <f t="shared" ref="AU10:BF15" si="1">IF(ISERROR((Y10-M10)/M10)=TRUE,0,(Y10-M10)/M10)</f>
        <v>1.3648071116968532E-2</v>
      </c>
      <c r="AV10" s="171">
        <f t="shared" si="1"/>
        <v>1.1783750628392927E-2</v>
      </c>
      <c r="AW10" s="171">
        <f t="shared" si="1"/>
        <v>9.2314440244110237E-3</v>
      </c>
      <c r="AX10" s="171">
        <f t="shared" si="1"/>
        <v>6.1441031403543563E-3</v>
      </c>
      <c r="AY10" s="171">
        <f t="shared" si="1"/>
        <v>4.8312529259423309E-3</v>
      </c>
      <c r="AZ10" s="171">
        <f t="shared" si="1"/>
        <v>5.9498666599418727E-3</v>
      </c>
      <c r="BA10" s="171">
        <f t="shared" si="1"/>
        <v>-9.3792668008365887E-3</v>
      </c>
      <c r="BB10" s="171">
        <f t="shared" si="1"/>
        <v>-8.633163756142646E-3</v>
      </c>
      <c r="BC10" s="171">
        <f t="shared" si="1"/>
        <v>-8.5099416456646676E-3</v>
      </c>
      <c r="BD10" s="326">
        <f t="shared" si="1"/>
        <v>-1.0540663334847796E-2</v>
      </c>
      <c r="BE10" s="326">
        <f t="shared" si="1"/>
        <v>-1.3314078790464626E-2</v>
      </c>
      <c r="BF10" s="193">
        <f t="shared" si="1"/>
        <v>-1.1802779364172854E-2</v>
      </c>
      <c r="BG10" s="59">
        <f t="shared" ref="BG10:BP14" si="2">O10-C10</f>
        <v>8681</v>
      </c>
      <c r="BH10" s="62">
        <f t="shared" si="2"/>
        <v>10132</v>
      </c>
      <c r="BI10" s="63">
        <f t="shared" si="2"/>
        <v>9829</v>
      </c>
      <c r="BJ10" s="63">
        <f t="shared" si="2"/>
        <v>10273</v>
      </c>
      <c r="BK10" s="63">
        <f t="shared" si="2"/>
        <v>9146</v>
      </c>
      <c r="BL10" s="63">
        <f t="shared" si="2"/>
        <v>10529</v>
      </c>
      <c r="BM10" s="63">
        <f t="shared" si="2"/>
        <v>9924</v>
      </c>
      <c r="BN10" s="63">
        <f t="shared" si="2"/>
        <v>12132</v>
      </c>
      <c r="BO10" s="63">
        <f t="shared" si="2"/>
        <v>10903</v>
      </c>
      <c r="BP10" s="63">
        <f t="shared" si="2"/>
        <v>9415</v>
      </c>
      <c r="BQ10" s="63">
        <f t="shared" ref="BQ10:CB14" si="3">Y10-M10</f>
        <v>8616</v>
      </c>
      <c r="BR10" s="63">
        <f t="shared" si="3"/>
        <v>7454</v>
      </c>
      <c r="BS10" s="63">
        <f t="shared" si="3"/>
        <v>5851</v>
      </c>
      <c r="BT10" s="63">
        <f t="shared" si="3"/>
        <v>3904</v>
      </c>
      <c r="BU10" s="63">
        <f t="shared" si="3"/>
        <v>3065</v>
      </c>
      <c r="BV10" s="63">
        <f t="shared" si="3"/>
        <v>3775</v>
      </c>
      <c r="BW10" s="63">
        <f t="shared" si="3"/>
        <v>-5942</v>
      </c>
      <c r="BX10" s="63">
        <f t="shared" si="3"/>
        <v>-5483</v>
      </c>
      <c r="BY10" s="63">
        <f t="shared" si="3"/>
        <v>-5406</v>
      </c>
      <c r="BZ10" s="339">
        <f t="shared" si="3"/>
        <v>-6728</v>
      </c>
      <c r="CA10" s="339">
        <f t="shared" si="3"/>
        <v>-8519</v>
      </c>
      <c r="CB10" s="339">
        <f t="shared" si="3"/>
        <v>-7564</v>
      </c>
      <c r="CC10" s="367"/>
    </row>
    <row r="11" spans="1:81" s="57" customFormat="1" x14ac:dyDescent="0.3">
      <c r="A11" s="140"/>
      <c r="B11" s="58" t="s">
        <v>31</v>
      </c>
      <c r="C11" s="59">
        <f>'NECO-ELECTRIC'!C11+'NECO-GAS'!C11</f>
        <v>54078</v>
      </c>
      <c r="D11" s="60">
        <f>'NECO-ELECTRIC'!D11+'NECO-GAS'!D11</f>
        <v>54056</v>
      </c>
      <c r="E11" s="60">
        <f>'NECO-ELECTRIC'!E11+'NECO-GAS'!E11</f>
        <v>54058</v>
      </c>
      <c r="F11" s="60">
        <f>'NECO-ELECTRIC'!F11+'NECO-GAS'!F11</f>
        <v>53983</v>
      </c>
      <c r="G11" s="60">
        <f>'NECO-ELECTRIC'!G11+'NECO-GAS'!G11</f>
        <v>53965</v>
      </c>
      <c r="H11" s="60">
        <f>'NECO-ELECTRIC'!H11+'NECO-GAS'!H11</f>
        <v>53957</v>
      </c>
      <c r="I11" s="60">
        <f>'NECO-ELECTRIC'!I11+'NECO-GAS'!I11</f>
        <v>53961</v>
      </c>
      <c r="J11" s="60">
        <f>'NECO-ELECTRIC'!J11+'NECO-GAS'!J11</f>
        <v>54079</v>
      </c>
      <c r="K11" s="60">
        <f>'NECO-ELECTRIC'!K11+'NECO-GAS'!K11</f>
        <v>54330</v>
      </c>
      <c r="L11" s="266">
        <f>'NECO-ELECTRIC'!L11+'NECO-GAS'!L11</f>
        <v>54480</v>
      </c>
      <c r="M11" s="61">
        <f>'NECO-ELECTRIC'!M11+'NECO-GAS'!M11</f>
        <v>54485</v>
      </c>
      <c r="N11" s="60">
        <f>'NECO-ELECTRIC'!N11+'NECO-GAS'!N11</f>
        <v>54544</v>
      </c>
      <c r="O11" s="61">
        <f>'NECO-ELECTRIC'!O11+'NECO-GAS'!O11</f>
        <v>54569</v>
      </c>
      <c r="P11" s="60">
        <f>'NECO-ELECTRIC'!P11+'NECO-GAS'!P11</f>
        <v>54579</v>
      </c>
      <c r="Q11" s="60">
        <f>'NECO-ELECTRIC'!Q11+'NECO-GAS'!Q11</f>
        <v>55330</v>
      </c>
      <c r="R11" s="60">
        <f>'NECO-ELECTRIC'!R11+'NECO-GAS'!R11</f>
        <v>55270</v>
      </c>
      <c r="S11" s="60">
        <f>'NECO-ELECTRIC'!S11+'NECO-GAS'!S11</f>
        <v>55948</v>
      </c>
      <c r="T11" s="60">
        <f>'NECO-ELECTRIC'!T11+'NECO-GAS'!T11</f>
        <v>54632</v>
      </c>
      <c r="U11" s="60">
        <f>'NECO-ELECTRIC'!U11+'NECO-GAS'!U11</f>
        <v>54540</v>
      </c>
      <c r="V11" s="60">
        <f>'NECO-ELECTRIC'!V11+'NECO-GAS'!V11</f>
        <v>51881</v>
      </c>
      <c r="W11" s="60">
        <f>'NECO-ELECTRIC'!W11+'NECO-GAS'!W11</f>
        <v>51128</v>
      </c>
      <c r="X11" s="266">
        <f>'NECO-ELECTRIC'!X11+'NECO-GAS'!X11</f>
        <v>50309</v>
      </c>
      <c r="Y11" s="61">
        <f>'NECO-ELECTRIC'!Y11+'NECO-GAS'!Y11</f>
        <v>51465</v>
      </c>
      <c r="Z11" s="233">
        <f>'NECO-ELECTRIC'!Z11+'NECO-GAS'!Z11</f>
        <v>52045</v>
      </c>
      <c r="AA11" s="233">
        <f>'NECO-ELECTRIC'!AA11+'NECO-GAS'!AA11</f>
        <v>52506</v>
      </c>
      <c r="AB11" s="233">
        <f>'NECO-ELECTRIC'!AB11+'NECO-GAS'!AB11</f>
        <v>52336</v>
      </c>
      <c r="AC11" s="233">
        <f>'NECO-ELECTRIC'!AC11+'NECO-GAS'!AC11</f>
        <v>53335</v>
      </c>
      <c r="AD11" s="233">
        <f>'NECO-ELECTRIC'!AD11+'NECO-GAS'!AD11</f>
        <v>52636</v>
      </c>
      <c r="AE11" s="233">
        <f>'NECO-ELECTRIC'!AE11+'NECO-GAS'!AE11</f>
        <v>62460</v>
      </c>
      <c r="AF11" s="233">
        <f>'NECO-ELECTRIC'!AF11+'NECO-GAS'!AF11</f>
        <v>60039</v>
      </c>
      <c r="AG11" s="233">
        <f>'NECO-ELECTRIC'!AG11+'NECO-GAS'!AG11</f>
        <v>59595</v>
      </c>
      <c r="AH11" s="233">
        <f>'NECO-ELECTRIC'!AH11+'NECO-GAS'!AH11</f>
        <v>58289</v>
      </c>
      <c r="AI11" s="60">
        <f>'NECO-ELECTRIC'!AI11+'NECO-GAS'!AI11</f>
        <v>59812</v>
      </c>
      <c r="AJ11" s="100">
        <f>'NECO-ELECTRIC'!AJ11+'NECO-GAS'!AJ11</f>
        <v>58720</v>
      </c>
      <c r="AK11" s="171">
        <f t="shared" si="0"/>
        <v>9.0794777913384365E-3</v>
      </c>
      <c r="AL11" s="171">
        <f t="shared" si="0"/>
        <v>9.6751516945389974E-3</v>
      </c>
      <c r="AM11" s="171">
        <f t="shared" si="0"/>
        <v>2.3530282289392874E-2</v>
      </c>
      <c r="AN11" s="171">
        <f t="shared" si="0"/>
        <v>2.3840838782579702E-2</v>
      </c>
      <c r="AO11" s="171">
        <f t="shared" si="0"/>
        <v>3.6746039099416289E-2</v>
      </c>
      <c r="AP11" s="171">
        <f t="shared" si="0"/>
        <v>1.250996163611765E-2</v>
      </c>
      <c r="AQ11" s="171">
        <f t="shared" si="0"/>
        <v>1.0729971646188914E-2</v>
      </c>
      <c r="AR11" s="171">
        <f t="shared" si="0"/>
        <v>-4.0644242682002257E-2</v>
      </c>
      <c r="AS11" s="171">
        <f t="shared" si="0"/>
        <v>-5.8936131050984726E-2</v>
      </c>
      <c r="AT11" s="171">
        <f t="shared" si="0"/>
        <v>-7.6560205580029364E-2</v>
      </c>
      <c r="AU11" s="171">
        <f t="shared" si="1"/>
        <v>-5.5428099476920255E-2</v>
      </c>
      <c r="AV11" s="171">
        <f t="shared" si="1"/>
        <v>-4.581622176591376E-2</v>
      </c>
      <c r="AW11" s="171">
        <f t="shared" si="1"/>
        <v>-3.7805347358390293E-2</v>
      </c>
      <c r="AX11" s="171">
        <f t="shared" si="1"/>
        <v>-4.1096392385349678E-2</v>
      </c>
      <c r="AY11" s="171">
        <f t="shared" si="1"/>
        <v>-3.6056388939092715E-2</v>
      </c>
      <c r="AZ11" s="171">
        <f t="shared" si="1"/>
        <v>-4.7656956757734757E-2</v>
      </c>
      <c r="BA11" s="171">
        <f t="shared" si="1"/>
        <v>0.11639379423750626</v>
      </c>
      <c r="BB11" s="171">
        <f t="shared" si="1"/>
        <v>9.8971298872455704E-2</v>
      </c>
      <c r="BC11" s="171">
        <f t="shared" si="1"/>
        <v>9.2684268426842686E-2</v>
      </c>
      <c r="BD11" s="326">
        <f t="shared" si="1"/>
        <v>0.12351342495325841</v>
      </c>
      <c r="BE11" s="326">
        <f t="shared" si="1"/>
        <v>0.16984822406509154</v>
      </c>
      <c r="BF11" s="193">
        <f t="shared" si="1"/>
        <v>0.16718678566459283</v>
      </c>
      <c r="BG11" s="59">
        <f t="shared" si="2"/>
        <v>491</v>
      </c>
      <c r="BH11" s="62">
        <f t="shared" si="2"/>
        <v>523</v>
      </c>
      <c r="BI11" s="63">
        <f t="shared" si="2"/>
        <v>1272</v>
      </c>
      <c r="BJ11" s="63">
        <f t="shared" si="2"/>
        <v>1287</v>
      </c>
      <c r="BK11" s="63">
        <f t="shared" si="2"/>
        <v>1983</v>
      </c>
      <c r="BL11" s="63">
        <f t="shared" si="2"/>
        <v>675</v>
      </c>
      <c r="BM11" s="63">
        <f t="shared" si="2"/>
        <v>579</v>
      </c>
      <c r="BN11" s="63">
        <f t="shared" si="2"/>
        <v>-2198</v>
      </c>
      <c r="BO11" s="63">
        <f t="shared" si="2"/>
        <v>-3202</v>
      </c>
      <c r="BP11" s="63">
        <f t="shared" si="2"/>
        <v>-4171</v>
      </c>
      <c r="BQ11" s="63">
        <f t="shared" si="3"/>
        <v>-3020</v>
      </c>
      <c r="BR11" s="63">
        <f t="shared" si="3"/>
        <v>-2499</v>
      </c>
      <c r="BS11" s="63">
        <f t="shared" si="3"/>
        <v>-2063</v>
      </c>
      <c r="BT11" s="63">
        <f t="shared" si="3"/>
        <v>-2243</v>
      </c>
      <c r="BU11" s="63">
        <f t="shared" si="3"/>
        <v>-1995</v>
      </c>
      <c r="BV11" s="63">
        <f t="shared" si="3"/>
        <v>-2634</v>
      </c>
      <c r="BW11" s="63">
        <f t="shared" si="3"/>
        <v>6512</v>
      </c>
      <c r="BX11" s="63">
        <f t="shared" si="3"/>
        <v>5407</v>
      </c>
      <c r="BY11" s="63">
        <f t="shared" si="3"/>
        <v>5055</v>
      </c>
      <c r="BZ11" s="339">
        <f t="shared" si="3"/>
        <v>6408</v>
      </c>
      <c r="CA11" s="339">
        <f t="shared" si="3"/>
        <v>8684</v>
      </c>
      <c r="CB11" s="339">
        <f t="shared" si="3"/>
        <v>8411</v>
      </c>
      <c r="CC11" s="367"/>
    </row>
    <row r="12" spans="1:81" s="57" customFormat="1" x14ac:dyDescent="0.3">
      <c r="A12" s="140"/>
      <c r="B12" s="58" t="s">
        <v>32</v>
      </c>
      <c r="C12" s="59">
        <f>'NECO-ELECTRIC'!C12+'NECO-GAS'!C12</f>
        <v>69629</v>
      </c>
      <c r="D12" s="60">
        <f>'NECO-ELECTRIC'!D12+'NECO-GAS'!D12</f>
        <v>69667</v>
      </c>
      <c r="E12" s="60">
        <f>'NECO-ELECTRIC'!E12+'NECO-GAS'!E12</f>
        <v>69682</v>
      </c>
      <c r="F12" s="60">
        <f>'NECO-ELECTRIC'!F12+'NECO-GAS'!F12</f>
        <v>69753</v>
      </c>
      <c r="G12" s="60">
        <f>'NECO-ELECTRIC'!G12+'NECO-GAS'!G12</f>
        <v>69787</v>
      </c>
      <c r="H12" s="60">
        <f>'NECO-ELECTRIC'!H12+'NECO-GAS'!H12</f>
        <v>69882</v>
      </c>
      <c r="I12" s="60">
        <f>'NECO-ELECTRIC'!I12+'NECO-GAS'!I12</f>
        <v>70021</v>
      </c>
      <c r="J12" s="60">
        <f>'NECO-ELECTRIC'!J12+'NECO-GAS'!J12</f>
        <v>70182</v>
      </c>
      <c r="K12" s="60">
        <f>'NECO-ELECTRIC'!K12+'NECO-GAS'!K12</f>
        <v>70718</v>
      </c>
      <c r="L12" s="266">
        <f>'NECO-ELECTRIC'!L12+'NECO-GAS'!L12</f>
        <v>71096</v>
      </c>
      <c r="M12" s="61">
        <f>'NECO-ELECTRIC'!M12+'NECO-GAS'!M12</f>
        <v>71174</v>
      </c>
      <c r="N12" s="60">
        <f>'NECO-ELECTRIC'!N12+'NECO-GAS'!N12</f>
        <v>71457</v>
      </c>
      <c r="O12" s="61">
        <f>'NECO-ELECTRIC'!O12+'NECO-GAS'!O12</f>
        <v>71624</v>
      </c>
      <c r="P12" s="60">
        <f>'NECO-ELECTRIC'!P12+'NECO-GAS'!P12</f>
        <v>71858</v>
      </c>
      <c r="Q12" s="60">
        <f>'NECO-ELECTRIC'!Q12+'NECO-GAS'!Q12</f>
        <v>71815</v>
      </c>
      <c r="R12" s="60">
        <f>'NECO-ELECTRIC'!R12+'NECO-GAS'!R12</f>
        <v>71749</v>
      </c>
      <c r="S12" s="60">
        <f>'NECO-ELECTRIC'!S12+'NECO-GAS'!S12</f>
        <v>71765</v>
      </c>
      <c r="T12" s="60">
        <f>'NECO-ELECTRIC'!T12+'NECO-GAS'!T12</f>
        <v>71828</v>
      </c>
      <c r="U12" s="60">
        <f>'NECO-ELECTRIC'!U12+'NECO-GAS'!U12</f>
        <v>71843</v>
      </c>
      <c r="V12" s="60">
        <f>'NECO-ELECTRIC'!V12+'NECO-GAS'!V12</f>
        <v>71872</v>
      </c>
      <c r="W12" s="60">
        <f>'NECO-ELECTRIC'!W12+'NECO-GAS'!W12</f>
        <v>72028</v>
      </c>
      <c r="X12" s="266">
        <f>'NECO-ELECTRIC'!X12+'NECO-GAS'!X12</f>
        <v>72114</v>
      </c>
      <c r="Y12" s="61">
        <f>'NECO-ELECTRIC'!Y12+'NECO-GAS'!Y12</f>
        <v>72144</v>
      </c>
      <c r="Z12" s="233">
        <f>'NECO-ELECTRIC'!Z12+'NECO-GAS'!Z12</f>
        <v>72242</v>
      </c>
      <c r="AA12" s="233">
        <f>'NECO-ELECTRIC'!AA12+'NECO-GAS'!AA12</f>
        <v>72264</v>
      </c>
      <c r="AB12" s="233">
        <f>'NECO-ELECTRIC'!AB12+'NECO-GAS'!AB12</f>
        <v>72205</v>
      </c>
      <c r="AC12" s="233">
        <f>'NECO-ELECTRIC'!AC12+'NECO-GAS'!AC12</f>
        <v>72134</v>
      </c>
      <c r="AD12" s="233">
        <f>'NECO-ELECTRIC'!AD12+'NECO-GAS'!AD12</f>
        <v>72081</v>
      </c>
      <c r="AE12" s="233">
        <f>'NECO-ELECTRIC'!AE12+'NECO-GAS'!AE12</f>
        <v>72050</v>
      </c>
      <c r="AF12" s="233">
        <f>'NECO-ELECTRIC'!AF12+'NECO-GAS'!AF12</f>
        <v>72068</v>
      </c>
      <c r="AG12" s="233">
        <f>'NECO-ELECTRIC'!AG12+'NECO-GAS'!AG12</f>
        <v>71988</v>
      </c>
      <c r="AH12" s="233">
        <f>'NECO-ELECTRIC'!AH12+'NECO-GAS'!AH12</f>
        <v>72123</v>
      </c>
      <c r="AI12" s="60">
        <f>'NECO-ELECTRIC'!AI12+'NECO-GAS'!AI12</f>
        <v>72342</v>
      </c>
      <c r="AJ12" s="100">
        <f>'NECO-ELECTRIC'!AJ12+'NECO-GAS'!AJ12</f>
        <v>72490</v>
      </c>
      <c r="AK12" s="171">
        <f t="shared" si="0"/>
        <v>2.8651854830602192E-2</v>
      </c>
      <c r="AL12" s="171">
        <f t="shared" si="0"/>
        <v>3.1449610288945988E-2</v>
      </c>
      <c r="AM12" s="171">
        <f t="shared" si="0"/>
        <v>3.0610487643867857E-2</v>
      </c>
      <c r="AN12" s="171">
        <f t="shared" si="0"/>
        <v>2.8615256691468468E-2</v>
      </c>
      <c r="AO12" s="171">
        <f t="shared" si="0"/>
        <v>2.8343387736971069E-2</v>
      </c>
      <c r="AP12" s="171">
        <f t="shared" si="0"/>
        <v>2.7846941987922497E-2</v>
      </c>
      <c r="AQ12" s="171">
        <f t="shared" si="0"/>
        <v>2.6020765199011725E-2</v>
      </c>
      <c r="AR12" s="171">
        <f t="shared" si="0"/>
        <v>2.4080248496765551E-2</v>
      </c>
      <c r="AS12" s="171">
        <f t="shared" si="0"/>
        <v>1.8524279532792218E-2</v>
      </c>
      <c r="AT12" s="171">
        <f t="shared" si="0"/>
        <v>1.4318667716889839E-2</v>
      </c>
      <c r="AU12" s="171">
        <f t="shared" si="1"/>
        <v>1.3628572231432826E-2</v>
      </c>
      <c r="AV12" s="171">
        <f t="shared" si="1"/>
        <v>1.0985627720167373E-2</v>
      </c>
      <c r="AW12" s="171">
        <f t="shared" si="1"/>
        <v>8.9355523288283251E-3</v>
      </c>
      <c r="AX12" s="171">
        <f t="shared" si="1"/>
        <v>4.8289682429235436E-3</v>
      </c>
      <c r="AY12" s="171">
        <f t="shared" si="1"/>
        <v>4.441968947991367E-3</v>
      </c>
      <c r="AZ12" s="171">
        <f t="shared" si="1"/>
        <v>4.6272421915288017E-3</v>
      </c>
      <c r="BA12" s="171">
        <f t="shared" si="1"/>
        <v>3.9712951996098379E-3</v>
      </c>
      <c r="BB12" s="171">
        <f t="shared" si="1"/>
        <v>3.3413153644818176E-3</v>
      </c>
      <c r="BC12" s="171">
        <f t="shared" si="1"/>
        <v>2.0182898821040325E-3</v>
      </c>
      <c r="BD12" s="326">
        <f t="shared" si="1"/>
        <v>3.4923196794300979E-3</v>
      </c>
      <c r="BE12" s="326">
        <f t="shared" si="1"/>
        <v>4.3594157827511523E-3</v>
      </c>
      <c r="BF12" s="193">
        <f t="shared" si="1"/>
        <v>5.2139667748287433E-3</v>
      </c>
      <c r="BG12" s="59">
        <f t="shared" si="2"/>
        <v>1995</v>
      </c>
      <c r="BH12" s="62">
        <f t="shared" si="2"/>
        <v>2191</v>
      </c>
      <c r="BI12" s="63">
        <f t="shared" si="2"/>
        <v>2133</v>
      </c>
      <c r="BJ12" s="63">
        <f t="shared" si="2"/>
        <v>1996</v>
      </c>
      <c r="BK12" s="63">
        <f t="shared" si="2"/>
        <v>1978</v>
      </c>
      <c r="BL12" s="63">
        <f t="shared" si="2"/>
        <v>1946</v>
      </c>
      <c r="BM12" s="63">
        <f t="shared" si="2"/>
        <v>1822</v>
      </c>
      <c r="BN12" s="63">
        <f t="shared" si="2"/>
        <v>1690</v>
      </c>
      <c r="BO12" s="63">
        <f t="shared" si="2"/>
        <v>1310</v>
      </c>
      <c r="BP12" s="63">
        <f t="shared" si="2"/>
        <v>1018</v>
      </c>
      <c r="BQ12" s="63">
        <f t="shared" si="3"/>
        <v>970</v>
      </c>
      <c r="BR12" s="63">
        <f t="shared" si="3"/>
        <v>785</v>
      </c>
      <c r="BS12" s="63">
        <f t="shared" si="3"/>
        <v>640</v>
      </c>
      <c r="BT12" s="63">
        <f t="shared" si="3"/>
        <v>347</v>
      </c>
      <c r="BU12" s="63">
        <f t="shared" si="3"/>
        <v>319</v>
      </c>
      <c r="BV12" s="63">
        <f t="shared" si="3"/>
        <v>332</v>
      </c>
      <c r="BW12" s="63">
        <f t="shared" si="3"/>
        <v>285</v>
      </c>
      <c r="BX12" s="63">
        <f t="shared" si="3"/>
        <v>240</v>
      </c>
      <c r="BY12" s="63">
        <f t="shared" si="3"/>
        <v>145</v>
      </c>
      <c r="BZ12" s="339">
        <f t="shared" si="3"/>
        <v>251</v>
      </c>
      <c r="CA12" s="339">
        <f t="shared" si="3"/>
        <v>314</v>
      </c>
      <c r="CB12" s="339">
        <f t="shared" si="3"/>
        <v>376</v>
      </c>
      <c r="CC12" s="367"/>
    </row>
    <row r="13" spans="1:81" s="57" customFormat="1" x14ac:dyDescent="0.3">
      <c r="A13" s="140"/>
      <c r="B13" s="58" t="s">
        <v>33</v>
      </c>
      <c r="C13" s="59">
        <f>'NECO-ELECTRIC'!C13+'NECO-GAS'!C13</f>
        <v>13174</v>
      </c>
      <c r="D13" s="60">
        <f>'NECO-ELECTRIC'!D13+'NECO-GAS'!D13</f>
        <v>13182</v>
      </c>
      <c r="E13" s="60">
        <f>'NECO-ELECTRIC'!E13+'NECO-GAS'!E13</f>
        <v>13181</v>
      </c>
      <c r="F13" s="60">
        <f>'NECO-ELECTRIC'!F13+'NECO-GAS'!F13</f>
        <v>13195</v>
      </c>
      <c r="G13" s="60">
        <f>'NECO-ELECTRIC'!G13+'NECO-GAS'!G13</f>
        <v>13210</v>
      </c>
      <c r="H13" s="60">
        <f>'NECO-ELECTRIC'!H13+'NECO-GAS'!H13</f>
        <v>13212</v>
      </c>
      <c r="I13" s="60">
        <f>'NECO-ELECTRIC'!I13+'NECO-GAS'!I13</f>
        <v>13236</v>
      </c>
      <c r="J13" s="60">
        <f>'NECO-ELECTRIC'!J13+'NECO-GAS'!J13</f>
        <v>13250</v>
      </c>
      <c r="K13" s="60">
        <f>'NECO-ELECTRIC'!K13+'NECO-GAS'!K13</f>
        <v>13294</v>
      </c>
      <c r="L13" s="266">
        <f>'NECO-ELECTRIC'!L13+'NECO-GAS'!L13</f>
        <v>13331</v>
      </c>
      <c r="M13" s="61">
        <f>'NECO-ELECTRIC'!M13+'NECO-GAS'!M13</f>
        <v>13335</v>
      </c>
      <c r="N13" s="60">
        <f>'NECO-ELECTRIC'!N13+'NECO-GAS'!N13</f>
        <v>13367</v>
      </c>
      <c r="O13" s="61">
        <f>'NECO-ELECTRIC'!O13+'NECO-GAS'!O13</f>
        <v>13374</v>
      </c>
      <c r="P13" s="60">
        <f>'NECO-ELECTRIC'!P13+'NECO-GAS'!P13</f>
        <v>13390</v>
      </c>
      <c r="Q13" s="60">
        <f>'NECO-ELECTRIC'!Q13+'NECO-GAS'!Q13</f>
        <v>13389</v>
      </c>
      <c r="R13" s="60">
        <f>'NECO-ELECTRIC'!R13+'NECO-GAS'!R13</f>
        <v>13373</v>
      </c>
      <c r="S13" s="60">
        <f>'NECO-ELECTRIC'!S13+'NECO-GAS'!S13</f>
        <v>13375</v>
      </c>
      <c r="T13" s="60">
        <f>'NECO-ELECTRIC'!T13+'NECO-GAS'!T13</f>
        <v>13269</v>
      </c>
      <c r="U13" s="60">
        <f>'NECO-ELECTRIC'!U13+'NECO-GAS'!U13</f>
        <v>13229</v>
      </c>
      <c r="V13" s="60">
        <f>'NECO-ELECTRIC'!V13+'NECO-GAS'!V13</f>
        <v>13220</v>
      </c>
      <c r="W13" s="60">
        <f>'NECO-ELECTRIC'!W13+'NECO-GAS'!W13</f>
        <v>13224</v>
      </c>
      <c r="X13" s="266">
        <f>'NECO-ELECTRIC'!X13+'NECO-GAS'!X13</f>
        <v>13227</v>
      </c>
      <c r="Y13" s="61">
        <f>'NECO-ELECTRIC'!Y13+'NECO-GAS'!Y13</f>
        <v>13226</v>
      </c>
      <c r="Z13" s="233">
        <f>'NECO-ELECTRIC'!Z13+'NECO-GAS'!Z13</f>
        <v>13226</v>
      </c>
      <c r="AA13" s="233">
        <f>'NECO-ELECTRIC'!AA13+'NECO-GAS'!AA13</f>
        <v>13232</v>
      </c>
      <c r="AB13" s="233">
        <f>'NECO-ELECTRIC'!AB13+'NECO-GAS'!AB13</f>
        <v>13222</v>
      </c>
      <c r="AC13" s="233">
        <f>'NECO-ELECTRIC'!AC13+'NECO-GAS'!AC13</f>
        <v>13218</v>
      </c>
      <c r="AD13" s="233">
        <f>'NECO-ELECTRIC'!AD13+'NECO-GAS'!AD13</f>
        <v>13210</v>
      </c>
      <c r="AE13" s="233">
        <f>'NECO-ELECTRIC'!AE13+'NECO-GAS'!AE13</f>
        <v>13205</v>
      </c>
      <c r="AF13" s="233">
        <f>'NECO-ELECTRIC'!AF13+'NECO-GAS'!AF13</f>
        <v>13130</v>
      </c>
      <c r="AG13" s="233">
        <f>'NECO-ELECTRIC'!AG13+'NECO-GAS'!AG13</f>
        <v>13107</v>
      </c>
      <c r="AH13" s="233">
        <f>'NECO-ELECTRIC'!AH13+'NECO-GAS'!AH13</f>
        <v>13096</v>
      </c>
      <c r="AI13" s="60">
        <f>'NECO-ELECTRIC'!AI13+'NECO-GAS'!AI13</f>
        <v>13082</v>
      </c>
      <c r="AJ13" s="100">
        <f>'NECO-ELECTRIC'!AJ13+'NECO-GAS'!AJ13</f>
        <v>13085</v>
      </c>
      <c r="AK13" s="171">
        <f t="shared" si="0"/>
        <v>1.5181417944436011E-2</v>
      </c>
      <c r="AL13" s="171">
        <f t="shared" si="0"/>
        <v>1.5779092702169626E-2</v>
      </c>
      <c r="AM13" s="171">
        <f t="shared" si="0"/>
        <v>1.5780289811091724E-2</v>
      </c>
      <c r="AN13" s="171">
        <f t="shared" si="0"/>
        <v>1.3489958317544525E-2</v>
      </c>
      <c r="AO13" s="171">
        <f t="shared" si="0"/>
        <v>1.2490537471612415E-2</v>
      </c>
      <c r="AP13" s="171">
        <f t="shared" si="0"/>
        <v>4.3142597638510449E-3</v>
      </c>
      <c r="AQ13" s="171">
        <f t="shared" si="0"/>
        <v>-5.2886068298579631E-4</v>
      </c>
      <c r="AR13" s="171">
        <f t="shared" si="0"/>
        <v>-2.2641509433962265E-3</v>
      </c>
      <c r="AS13" s="171">
        <f t="shared" si="0"/>
        <v>-5.2655333233037459E-3</v>
      </c>
      <c r="AT13" s="171">
        <f t="shared" si="0"/>
        <v>-7.8013652389168102E-3</v>
      </c>
      <c r="AU13" s="171">
        <f t="shared" si="1"/>
        <v>-8.1739782527184106E-3</v>
      </c>
      <c r="AV13" s="171">
        <f t="shared" si="1"/>
        <v>-1.0548365377422009E-2</v>
      </c>
      <c r="AW13" s="171">
        <f t="shared" si="1"/>
        <v>-1.0617616270375356E-2</v>
      </c>
      <c r="AX13" s="171">
        <f t="shared" si="1"/>
        <v>-1.2546676624346527E-2</v>
      </c>
      <c r="AY13" s="171">
        <f t="shared" si="1"/>
        <v>-1.277167824333408E-2</v>
      </c>
      <c r="AZ13" s="171">
        <f t="shared" si="1"/>
        <v>-1.2188738502953713E-2</v>
      </c>
      <c r="BA13" s="171">
        <f t="shared" si="1"/>
        <v>-1.2710280373831775E-2</v>
      </c>
      <c r="BB13" s="171">
        <f t="shared" si="1"/>
        <v>-1.0475544502223226E-2</v>
      </c>
      <c r="BC13" s="171">
        <f t="shared" si="1"/>
        <v>-9.2221634288305997E-3</v>
      </c>
      <c r="BD13" s="326">
        <f t="shared" si="1"/>
        <v>-9.3797276853252644E-3</v>
      </c>
      <c r="BE13" s="326">
        <f t="shared" si="1"/>
        <v>-1.073805202661827E-2</v>
      </c>
      <c r="BF13" s="193">
        <f t="shared" si="1"/>
        <v>-1.0735616541921827E-2</v>
      </c>
      <c r="BG13" s="59">
        <f t="shared" si="2"/>
        <v>200</v>
      </c>
      <c r="BH13" s="62">
        <f t="shared" si="2"/>
        <v>208</v>
      </c>
      <c r="BI13" s="63">
        <f t="shared" si="2"/>
        <v>208</v>
      </c>
      <c r="BJ13" s="63">
        <f t="shared" si="2"/>
        <v>178</v>
      </c>
      <c r="BK13" s="63">
        <f t="shared" si="2"/>
        <v>165</v>
      </c>
      <c r="BL13" s="63">
        <f t="shared" si="2"/>
        <v>57</v>
      </c>
      <c r="BM13" s="63">
        <f t="shared" si="2"/>
        <v>-7</v>
      </c>
      <c r="BN13" s="63">
        <f t="shared" si="2"/>
        <v>-30</v>
      </c>
      <c r="BO13" s="63">
        <f t="shared" si="2"/>
        <v>-70</v>
      </c>
      <c r="BP13" s="63">
        <f t="shared" si="2"/>
        <v>-104</v>
      </c>
      <c r="BQ13" s="63">
        <f t="shared" si="3"/>
        <v>-109</v>
      </c>
      <c r="BR13" s="63">
        <f t="shared" si="3"/>
        <v>-141</v>
      </c>
      <c r="BS13" s="63">
        <f t="shared" si="3"/>
        <v>-142</v>
      </c>
      <c r="BT13" s="63">
        <f t="shared" si="3"/>
        <v>-168</v>
      </c>
      <c r="BU13" s="63">
        <f t="shared" si="3"/>
        <v>-171</v>
      </c>
      <c r="BV13" s="63">
        <f t="shared" si="3"/>
        <v>-163</v>
      </c>
      <c r="BW13" s="63">
        <f t="shared" si="3"/>
        <v>-170</v>
      </c>
      <c r="BX13" s="63">
        <f t="shared" si="3"/>
        <v>-139</v>
      </c>
      <c r="BY13" s="63">
        <f t="shared" si="3"/>
        <v>-122</v>
      </c>
      <c r="BZ13" s="339">
        <f t="shared" si="3"/>
        <v>-124</v>
      </c>
      <c r="CA13" s="339">
        <f t="shared" si="3"/>
        <v>-142</v>
      </c>
      <c r="CB13" s="339">
        <f t="shared" si="3"/>
        <v>-142</v>
      </c>
      <c r="CC13" s="367"/>
    </row>
    <row r="14" spans="1:81" s="57" customFormat="1" x14ac:dyDescent="0.3">
      <c r="A14" s="140"/>
      <c r="B14" s="58" t="s">
        <v>34</v>
      </c>
      <c r="C14" s="59">
        <f>'NECO-ELECTRIC'!C14+'NECO-GAS'!C14</f>
        <v>1816</v>
      </c>
      <c r="D14" s="60">
        <f>'NECO-ELECTRIC'!D14+'NECO-GAS'!D14</f>
        <v>1816</v>
      </c>
      <c r="E14" s="60">
        <f>'NECO-ELECTRIC'!E14+'NECO-GAS'!E14</f>
        <v>1815</v>
      </c>
      <c r="F14" s="60">
        <f>'NECO-ELECTRIC'!F14+'NECO-GAS'!F14</f>
        <v>1814</v>
      </c>
      <c r="G14" s="60">
        <f>'NECO-ELECTRIC'!G14+'NECO-GAS'!G14</f>
        <v>1814</v>
      </c>
      <c r="H14" s="60">
        <f>'NECO-ELECTRIC'!H14+'NECO-GAS'!H14</f>
        <v>1815</v>
      </c>
      <c r="I14" s="60">
        <f>'NECO-ELECTRIC'!I14+'NECO-GAS'!I14</f>
        <v>1818</v>
      </c>
      <c r="J14" s="60">
        <f>'NECO-ELECTRIC'!J14+'NECO-GAS'!J14</f>
        <v>1822</v>
      </c>
      <c r="K14" s="60">
        <f>'NECO-ELECTRIC'!K14+'NECO-GAS'!K14</f>
        <v>1829</v>
      </c>
      <c r="L14" s="266">
        <f>'NECO-ELECTRIC'!L14+'NECO-GAS'!L14</f>
        <v>1833</v>
      </c>
      <c r="M14" s="61">
        <f>'NECO-ELECTRIC'!M14+'NECO-GAS'!M14</f>
        <v>1834</v>
      </c>
      <c r="N14" s="60">
        <f>'NECO-ELECTRIC'!N14+'NECO-GAS'!N14</f>
        <v>1836</v>
      </c>
      <c r="O14" s="61">
        <f>'NECO-ELECTRIC'!O14+'NECO-GAS'!O14</f>
        <v>1838</v>
      </c>
      <c r="P14" s="60">
        <f>'NECO-ELECTRIC'!P14+'NECO-GAS'!P14</f>
        <v>1840</v>
      </c>
      <c r="Q14" s="60">
        <f>'NECO-ELECTRIC'!Q14+'NECO-GAS'!Q14</f>
        <v>1836</v>
      </c>
      <c r="R14" s="60">
        <f>'NECO-ELECTRIC'!R14+'NECO-GAS'!R14</f>
        <v>1834</v>
      </c>
      <c r="S14" s="60">
        <f>'NECO-ELECTRIC'!S14+'NECO-GAS'!S14</f>
        <v>1829</v>
      </c>
      <c r="T14" s="60">
        <f>'NECO-ELECTRIC'!T14+'NECO-GAS'!T14</f>
        <v>1832</v>
      </c>
      <c r="U14" s="60">
        <f>'NECO-ELECTRIC'!U14+'NECO-GAS'!U14</f>
        <v>1832</v>
      </c>
      <c r="V14" s="60">
        <f>'NECO-ELECTRIC'!V14+'NECO-GAS'!V14</f>
        <v>1834</v>
      </c>
      <c r="W14" s="60">
        <f>'NECO-ELECTRIC'!W14+'NECO-GAS'!W14</f>
        <v>1835</v>
      </c>
      <c r="X14" s="266">
        <f>'NECO-ELECTRIC'!X14+'NECO-GAS'!X14</f>
        <v>1835</v>
      </c>
      <c r="Y14" s="61">
        <f>'NECO-ELECTRIC'!Y14+'NECO-GAS'!Y14</f>
        <v>1837</v>
      </c>
      <c r="Z14" s="233">
        <f>'NECO-ELECTRIC'!Z14+'NECO-GAS'!Z14</f>
        <v>1836</v>
      </c>
      <c r="AA14" s="233">
        <f>'NECO-ELECTRIC'!AA14+'NECO-GAS'!AA14</f>
        <v>1836</v>
      </c>
      <c r="AB14" s="233">
        <f>'NECO-ELECTRIC'!AB14+'NECO-GAS'!AB14</f>
        <v>1831</v>
      </c>
      <c r="AC14" s="233">
        <f>'NECO-ELECTRIC'!AC14+'NECO-GAS'!AC14</f>
        <v>1828</v>
      </c>
      <c r="AD14" s="233">
        <f>'NECO-ELECTRIC'!AD14+'NECO-GAS'!AD14</f>
        <v>1827</v>
      </c>
      <c r="AE14" s="233">
        <f>'NECO-ELECTRIC'!AE14+'NECO-GAS'!AE14</f>
        <v>1826</v>
      </c>
      <c r="AF14" s="233">
        <f>'NECO-ELECTRIC'!AF14+'NECO-GAS'!AF14</f>
        <v>1840</v>
      </c>
      <c r="AG14" s="233">
        <f>'NECO-ELECTRIC'!AG14+'NECO-GAS'!AG14</f>
        <v>1843</v>
      </c>
      <c r="AH14" s="233">
        <f>'NECO-ELECTRIC'!AH14+'NECO-GAS'!AH14</f>
        <v>1846</v>
      </c>
      <c r="AI14" s="60">
        <f>'NECO-ELECTRIC'!AI14+'NECO-GAS'!AI14</f>
        <v>1845</v>
      </c>
      <c r="AJ14" s="100">
        <f>'NECO-ELECTRIC'!AJ14+'NECO-GAS'!AJ14</f>
        <v>1850</v>
      </c>
      <c r="AK14" s="171">
        <f t="shared" si="0"/>
        <v>1.2114537444933921E-2</v>
      </c>
      <c r="AL14" s="171">
        <f t="shared" si="0"/>
        <v>1.3215859030837005E-2</v>
      </c>
      <c r="AM14" s="171">
        <f t="shared" si="0"/>
        <v>1.1570247933884297E-2</v>
      </c>
      <c r="AN14" s="171">
        <f t="shared" si="0"/>
        <v>1.1025358324145534E-2</v>
      </c>
      <c r="AO14" s="171">
        <f t="shared" si="0"/>
        <v>8.2690187431091518E-3</v>
      </c>
      <c r="AP14" s="171">
        <f t="shared" si="0"/>
        <v>9.3663911845730027E-3</v>
      </c>
      <c r="AQ14" s="171">
        <f t="shared" si="0"/>
        <v>7.7007700770077006E-3</v>
      </c>
      <c r="AR14" s="171">
        <f t="shared" si="0"/>
        <v>6.5861690450054883E-3</v>
      </c>
      <c r="AS14" s="171">
        <f t="shared" si="0"/>
        <v>3.2804811372334607E-3</v>
      </c>
      <c r="AT14" s="171">
        <f t="shared" si="0"/>
        <v>1.0911074740861974E-3</v>
      </c>
      <c r="AU14" s="171">
        <f t="shared" si="1"/>
        <v>1.6357688113413304E-3</v>
      </c>
      <c r="AV14" s="171">
        <f t="shared" si="1"/>
        <v>0</v>
      </c>
      <c r="AW14" s="171">
        <f t="shared" si="1"/>
        <v>-1.088139281828074E-3</v>
      </c>
      <c r="AX14" s="171">
        <f t="shared" si="1"/>
        <v>-4.8913043478260873E-3</v>
      </c>
      <c r="AY14" s="171">
        <f t="shared" si="1"/>
        <v>-4.3572984749455342E-3</v>
      </c>
      <c r="AZ14" s="171">
        <f t="shared" si="1"/>
        <v>-3.8167938931297708E-3</v>
      </c>
      <c r="BA14" s="171">
        <f t="shared" si="1"/>
        <v>-1.6402405686167304E-3</v>
      </c>
      <c r="BB14" s="171">
        <f t="shared" si="1"/>
        <v>4.3668122270742356E-3</v>
      </c>
      <c r="BC14" s="171">
        <f t="shared" si="1"/>
        <v>6.0043668122270744E-3</v>
      </c>
      <c r="BD14" s="326">
        <f t="shared" si="1"/>
        <v>6.5430752453653216E-3</v>
      </c>
      <c r="BE14" s="326">
        <f t="shared" si="1"/>
        <v>5.4495912806539508E-3</v>
      </c>
      <c r="BF14" s="193">
        <f t="shared" si="1"/>
        <v>8.1743869209809257E-3</v>
      </c>
      <c r="BG14" s="59">
        <f t="shared" si="2"/>
        <v>22</v>
      </c>
      <c r="BH14" s="62">
        <f t="shared" si="2"/>
        <v>24</v>
      </c>
      <c r="BI14" s="63">
        <f t="shared" si="2"/>
        <v>21</v>
      </c>
      <c r="BJ14" s="63">
        <f t="shared" si="2"/>
        <v>20</v>
      </c>
      <c r="BK14" s="63">
        <f t="shared" si="2"/>
        <v>15</v>
      </c>
      <c r="BL14" s="63">
        <f t="shared" si="2"/>
        <v>17</v>
      </c>
      <c r="BM14" s="63">
        <f t="shared" si="2"/>
        <v>14</v>
      </c>
      <c r="BN14" s="63">
        <f t="shared" si="2"/>
        <v>12</v>
      </c>
      <c r="BO14" s="63">
        <f t="shared" si="2"/>
        <v>6</v>
      </c>
      <c r="BP14" s="63">
        <f t="shared" si="2"/>
        <v>2</v>
      </c>
      <c r="BQ14" s="63">
        <f t="shared" si="3"/>
        <v>3</v>
      </c>
      <c r="BR14" s="63">
        <f t="shared" si="3"/>
        <v>0</v>
      </c>
      <c r="BS14" s="63">
        <f t="shared" si="3"/>
        <v>-2</v>
      </c>
      <c r="BT14" s="63">
        <f t="shared" si="3"/>
        <v>-9</v>
      </c>
      <c r="BU14" s="63">
        <f t="shared" si="3"/>
        <v>-8</v>
      </c>
      <c r="BV14" s="63">
        <f t="shared" si="3"/>
        <v>-7</v>
      </c>
      <c r="BW14" s="63">
        <f t="shared" si="3"/>
        <v>-3</v>
      </c>
      <c r="BX14" s="63">
        <f t="shared" si="3"/>
        <v>8</v>
      </c>
      <c r="BY14" s="63">
        <f t="shared" si="3"/>
        <v>11</v>
      </c>
      <c r="BZ14" s="339">
        <f t="shared" si="3"/>
        <v>12</v>
      </c>
      <c r="CA14" s="339">
        <f t="shared" si="3"/>
        <v>10</v>
      </c>
      <c r="CB14" s="339">
        <f t="shared" si="3"/>
        <v>15</v>
      </c>
      <c r="CC14" s="367"/>
    </row>
    <row r="15" spans="1:81" s="70" customFormat="1" ht="15" thickBot="1" x14ac:dyDescent="0.35">
      <c r="A15" s="141"/>
      <c r="B15" s="64" t="s">
        <v>35</v>
      </c>
      <c r="C15" s="65">
        <f>SUM(C10:C14)</f>
        <v>763828</v>
      </c>
      <c r="D15" s="66">
        <f t="shared" ref="D15:BI15" si="4">SUM(D10:D14)</f>
        <v>763995</v>
      </c>
      <c r="E15" s="66">
        <f t="shared" si="4"/>
        <v>763318</v>
      </c>
      <c r="F15" s="66">
        <f t="shared" si="4"/>
        <v>762940</v>
      </c>
      <c r="G15" s="66">
        <f t="shared" si="4"/>
        <v>763155</v>
      </c>
      <c r="H15" s="66">
        <f t="shared" si="4"/>
        <v>763446</v>
      </c>
      <c r="I15" s="66">
        <f t="shared" si="4"/>
        <v>764369</v>
      </c>
      <c r="J15" s="66">
        <f t="shared" si="4"/>
        <v>765491</v>
      </c>
      <c r="K15" s="66">
        <f t="shared" si="4"/>
        <v>769117</v>
      </c>
      <c r="L15" s="267">
        <f t="shared" si="4"/>
        <v>772191</v>
      </c>
      <c r="M15" s="67">
        <f t="shared" si="4"/>
        <v>772126</v>
      </c>
      <c r="N15" s="66">
        <f t="shared" si="4"/>
        <v>773770</v>
      </c>
      <c r="O15" s="67">
        <f t="shared" si="4"/>
        <v>775217</v>
      </c>
      <c r="P15" s="66">
        <f t="shared" ref="P15:R15" si="5">SUM(P10:P14)</f>
        <v>777073</v>
      </c>
      <c r="Q15" s="66">
        <f t="shared" si="5"/>
        <v>776781</v>
      </c>
      <c r="R15" s="66">
        <f t="shared" si="5"/>
        <v>776694</v>
      </c>
      <c r="S15" s="66">
        <f t="shared" ref="S15:T15" si="6">SUM(S10:S14)</f>
        <v>776442</v>
      </c>
      <c r="T15" s="66">
        <f t="shared" si="6"/>
        <v>776670</v>
      </c>
      <c r="U15" s="66">
        <f t="shared" ref="U15:V15" si="7">SUM(U10:U14)</f>
        <v>776701</v>
      </c>
      <c r="V15" s="66">
        <f t="shared" si="7"/>
        <v>777097</v>
      </c>
      <c r="W15" s="66">
        <f t="shared" ref="W15" si="8">SUM(W10:W14)</f>
        <v>778064</v>
      </c>
      <c r="X15" s="267">
        <f t="shared" ref="X15:Y15" si="9">SUM(X10:X14)</f>
        <v>778351</v>
      </c>
      <c r="Y15" s="67">
        <f t="shared" si="9"/>
        <v>778586</v>
      </c>
      <c r="Z15" s="234">
        <f t="shared" ref="Z15" si="10">SUM(Z10:Z14)</f>
        <v>779369</v>
      </c>
      <c r="AA15" s="234">
        <f t="shared" ref="AA15:AB15" si="11">SUM(AA10:AA14)</f>
        <v>779501</v>
      </c>
      <c r="AB15" s="234">
        <f t="shared" si="11"/>
        <v>778904</v>
      </c>
      <c r="AC15" s="234">
        <f t="shared" ref="AC15:AD15" si="12">SUM(AC10:AC14)</f>
        <v>777991</v>
      </c>
      <c r="AD15" s="234">
        <f t="shared" si="12"/>
        <v>777997</v>
      </c>
      <c r="AE15" s="234">
        <f t="shared" ref="AE15" si="13">SUM(AE10:AE14)</f>
        <v>777124</v>
      </c>
      <c r="AF15" s="234">
        <f t="shared" ref="AF15" si="14">SUM(AF10:AF14)</f>
        <v>776703</v>
      </c>
      <c r="AG15" s="234">
        <f t="shared" ref="AG15:AH15" si="15">SUM(AG10:AG14)</f>
        <v>776384</v>
      </c>
      <c r="AH15" s="234">
        <f t="shared" si="15"/>
        <v>776916</v>
      </c>
      <c r="AI15" s="66">
        <f t="shared" ref="AI15" si="16">SUM(AI10:AI14)</f>
        <v>778411</v>
      </c>
      <c r="AJ15" s="377">
        <f t="shared" ref="AJ15" si="17">SUM(AJ10:AJ14)</f>
        <v>779447</v>
      </c>
      <c r="AK15" s="174">
        <f t="shared" si="0"/>
        <v>1.4910424860047027E-2</v>
      </c>
      <c r="AL15" s="175">
        <f t="shared" si="0"/>
        <v>1.7117913075347352E-2</v>
      </c>
      <c r="AM15" s="176">
        <f t="shared" si="0"/>
        <v>1.7637472193764592E-2</v>
      </c>
      <c r="AN15" s="176">
        <f t="shared" si="0"/>
        <v>1.8027629957794847E-2</v>
      </c>
      <c r="AO15" s="176">
        <f t="shared" si="0"/>
        <v>1.741061776441221E-2</v>
      </c>
      <c r="AP15" s="176">
        <f t="shared" si="0"/>
        <v>1.7321460849883293E-2</v>
      </c>
      <c r="AQ15" s="176">
        <f t="shared" si="0"/>
        <v>1.6133568996126217E-2</v>
      </c>
      <c r="AR15" s="176">
        <f t="shared" si="0"/>
        <v>1.5161510716651143E-2</v>
      </c>
      <c r="AS15" s="176">
        <f t="shared" si="0"/>
        <v>1.1632820494151085E-2</v>
      </c>
      <c r="AT15" s="176">
        <f t="shared" si="0"/>
        <v>7.9773009527435573E-3</v>
      </c>
      <c r="AU15" s="176">
        <f t="shared" si="1"/>
        <v>8.3665101291758078E-3</v>
      </c>
      <c r="AV15" s="176">
        <f t="shared" si="1"/>
        <v>7.2360003618646366E-3</v>
      </c>
      <c r="AW15" s="176">
        <f t="shared" si="1"/>
        <v>5.5261946009955926E-3</v>
      </c>
      <c r="AX15" s="176">
        <f t="shared" si="1"/>
        <v>2.3562779816053317E-3</v>
      </c>
      <c r="AY15" s="176">
        <f t="shared" si="1"/>
        <v>1.5577106031172236E-3</v>
      </c>
      <c r="AZ15" s="176">
        <f t="shared" si="1"/>
        <v>1.6776233626112729E-3</v>
      </c>
      <c r="BA15" s="176">
        <f t="shared" si="1"/>
        <v>8.7836567316039059E-4</v>
      </c>
      <c r="BB15" s="176">
        <f t="shared" si="1"/>
        <v>4.2489088029665106E-5</v>
      </c>
      <c r="BC15" s="176">
        <f t="shared" si="1"/>
        <v>-4.0813646435372168E-4</v>
      </c>
      <c r="BD15" s="327">
        <f t="shared" si="1"/>
        <v>-2.3291815564852264E-4</v>
      </c>
      <c r="BE15" s="327">
        <f t="shared" si="1"/>
        <v>4.4597873696765306E-4</v>
      </c>
      <c r="BF15" s="177">
        <f t="shared" si="1"/>
        <v>1.408105083696173E-3</v>
      </c>
      <c r="BG15" s="65">
        <f t="shared" si="4"/>
        <v>11389</v>
      </c>
      <c r="BH15" s="68">
        <f t="shared" si="4"/>
        <v>13078</v>
      </c>
      <c r="BI15" s="69">
        <f t="shared" si="4"/>
        <v>13463</v>
      </c>
      <c r="BJ15" s="69">
        <f t="shared" ref="BJ15:BK15" si="18">SUM(BJ10:BJ14)</f>
        <v>13754</v>
      </c>
      <c r="BK15" s="69">
        <f t="shared" si="18"/>
        <v>13287</v>
      </c>
      <c r="BL15" s="69">
        <f t="shared" ref="BL15:BM15" si="19">SUM(BL10:BL14)</f>
        <v>13224</v>
      </c>
      <c r="BM15" s="69">
        <f t="shared" si="19"/>
        <v>12332</v>
      </c>
      <c r="BN15" s="69">
        <f t="shared" ref="BN15:BO15" si="20">SUM(BN10:BN14)</f>
        <v>11606</v>
      </c>
      <c r="BO15" s="69">
        <f t="shared" si="20"/>
        <v>8947</v>
      </c>
      <c r="BP15" s="69">
        <f t="shared" ref="BP15:BQ15" si="21">SUM(BP10:BP14)</f>
        <v>6160</v>
      </c>
      <c r="BQ15" s="69">
        <f t="shared" si="21"/>
        <v>6460</v>
      </c>
      <c r="BR15" s="69">
        <f t="shared" ref="BR15" si="22">SUM(BR10:BR14)</f>
        <v>5599</v>
      </c>
      <c r="BS15" s="69">
        <f t="shared" ref="BS15:BT15" si="23">SUM(BS10:BS14)</f>
        <v>4284</v>
      </c>
      <c r="BT15" s="69">
        <f t="shared" si="23"/>
        <v>1831</v>
      </c>
      <c r="BU15" s="69">
        <f t="shared" ref="BU15:BV15" si="24">SUM(BU10:BU14)</f>
        <v>1210</v>
      </c>
      <c r="BV15" s="69">
        <f t="shared" si="24"/>
        <v>1303</v>
      </c>
      <c r="BW15" s="69">
        <f t="shared" ref="BW15:BX15" si="25">SUM(BW10:BW14)</f>
        <v>682</v>
      </c>
      <c r="BX15" s="69">
        <f t="shared" si="25"/>
        <v>33</v>
      </c>
      <c r="BY15" s="69">
        <f t="shared" ref="BY15:BZ15" si="26">SUM(BY10:BY14)</f>
        <v>-317</v>
      </c>
      <c r="BZ15" s="340">
        <f t="shared" si="26"/>
        <v>-181</v>
      </c>
      <c r="CA15" s="340">
        <f t="shared" ref="CA15:CB15" si="27">SUM(CA10:CA14)</f>
        <v>347</v>
      </c>
      <c r="CB15" s="340">
        <f t="shared" si="27"/>
        <v>1096</v>
      </c>
      <c r="CC15" s="368"/>
    </row>
    <row r="16" spans="1:81" s="57" customFormat="1" x14ac:dyDescent="0.3">
      <c r="A16" s="140">
        <f>+A9+1</f>
        <v>2</v>
      </c>
      <c r="B16" s="71" t="s">
        <v>15</v>
      </c>
      <c r="C16" s="72"/>
      <c r="D16" s="73"/>
      <c r="E16" s="73"/>
      <c r="F16" s="73"/>
      <c r="G16" s="73"/>
      <c r="H16" s="73"/>
      <c r="I16" s="73"/>
      <c r="J16" s="73"/>
      <c r="K16" s="73"/>
      <c r="L16" s="268"/>
      <c r="M16" s="74"/>
      <c r="N16" s="73"/>
      <c r="O16" s="74"/>
      <c r="P16" s="73"/>
      <c r="Q16" s="73"/>
      <c r="R16" s="73"/>
      <c r="S16" s="73"/>
      <c r="T16" s="73"/>
      <c r="U16" s="73"/>
      <c r="V16" s="73"/>
      <c r="W16" s="73"/>
      <c r="X16" s="268"/>
      <c r="Y16" s="74"/>
      <c r="Z16" s="235"/>
      <c r="AA16" s="235"/>
      <c r="AB16" s="235"/>
      <c r="AC16" s="235"/>
      <c r="AD16" s="235"/>
      <c r="AE16" s="235"/>
      <c r="AF16" s="235"/>
      <c r="AG16" s="235"/>
      <c r="AH16" s="235"/>
      <c r="AI16" s="73"/>
      <c r="AJ16" s="378"/>
      <c r="AK16" s="194"/>
      <c r="AL16" s="195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328"/>
      <c r="BE16" s="328"/>
      <c r="BF16" s="197"/>
      <c r="BG16" s="72"/>
      <c r="BH16" s="75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341"/>
      <c r="CA16" s="341"/>
      <c r="CB16" s="341"/>
      <c r="CC16" s="367"/>
    </row>
    <row r="17" spans="1:81" s="57" customFormat="1" x14ac:dyDescent="0.3">
      <c r="A17" s="140"/>
      <c r="B17" s="58" t="s">
        <v>30</v>
      </c>
      <c r="C17" s="59">
        <f>'NECO-ELECTRIC'!C17+'NECO-GAS'!C17</f>
        <v>100734</v>
      </c>
      <c r="D17" s="60">
        <f>'NECO-ELECTRIC'!D17+'NECO-GAS'!D17</f>
        <v>108379</v>
      </c>
      <c r="E17" s="60">
        <f>'NECO-ELECTRIC'!E17+'NECO-GAS'!E17</f>
        <v>102252</v>
      </c>
      <c r="F17" s="60">
        <f>'NECO-ELECTRIC'!F17+'NECO-GAS'!F17</f>
        <v>99177</v>
      </c>
      <c r="G17" s="60">
        <f>'NECO-ELECTRIC'!G17+'NECO-GAS'!G17</f>
        <v>106144</v>
      </c>
      <c r="H17" s="60">
        <f>'NECO-ELECTRIC'!H17+'NECO-GAS'!H17</f>
        <v>106559</v>
      </c>
      <c r="I17" s="60">
        <f>'NECO-ELECTRIC'!I17+'NECO-GAS'!I17</f>
        <v>110434</v>
      </c>
      <c r="J17" s="60">
        <f>'NECO-ELECTRIC'!J17+'NECO-GAS'!J17</f>
        <v>110647</v>
      </c>
      <c r="K17" s="60">
        <f>'NECO-ELECTRIC'!K17+'NECO-GAS'!K17</f>
        <v>123009</v>
      </c>
      <c r="L17" s="269">
        <f>'NECO-ELECTRIC'!L17+'NECO-GAS'!L17</f>
        <v>116886</v>
      </c>
      <c r="M17" s="61">
        <f>'NECO-ELECTRIC'!M17+'NECO-GAS'!M17</f>
        <v>116414</v>
      </c>
      <c r="N17" s="60">
        <f>'NECO-ELECTRIC'!N17+'NECO-GAS'!N17</f>
        <v>128082</v>
      </c>
      <c r="O17" s="61">
        <f>'NECO-ELECTRIC'!O17+'NECO-GAS'!O17</f>
        <v>135084</v>
      </c>
      <c r="P17" s="60">
        <f>'NECO-ELECTRIC'!P17+'NECO-GAS'!P17</f>
        <v>140317</v>
      </c>
      <c r="Q17" s="60">
        <f>'NECO-ELECTRIC'!Q17+'NECO-GAS'!Q17</f>
        <v>132482</v>
      </c>
      <c r="R17" s="60">
        <f>'NECO-ELECTRIC'!R17+'NECO-GAS'!R17</f>
        <v>135294</v>
      </c>
      <c r="S17" s="60">
        <f>'NECO-ELECTRIC'!S17+'NECO-GAS'!S17</f>
        <v>125973</v>
      </c>
      <c r="T17" s="60">
        <f>'NECO-ELECTRIC'!T17+'NECO-GAS'!T17</f>
        <v>132481</v>
      </c>
      <c r="U17" s="60">
        <f>'NECO-ELECTRIC'!U17+'NECO-GAS'!U17</f>
        <v>139627</v>
      </c>
      <c r="V17" s="60">
        <f>'NECO-ELECTRIC'!V17+'NECO-GAS'!V17</f>
        <v>141256</v>
      </c>
      <c r="W17" s="60">
        <f>'NECO-ELECTRIC'!W17+'NECO-GAS'!W17</f>
        <v>143178</v>
      </c>
      <c r="X17" s="266">
        <f>'NECO-ELECTRIC'!X17+'NECO-GAS'!X17</f>
        <v>148791</v>
      </c>
      <c r="Y17" s="61">
        <f>'NECO-ELECTRIC'!Y17+'NECO-GAS'!Y17</f>
        <v>128629</v>
      </c>
      <c r="Z17" s="233">
        <f>'NECO-ELECTRIC'!Z17+'NECO-GAS'!Z17</f>
        <v>137026</v>
      </c>
      <c r="AA17" s="233">
        <f>'NECO-ELECTRIC'!AA17+'NECO-GAS'!AA17</f>
        <v>131609</v>
      </c>
      <c r="AB17" s="233">
        <f>'NECO-ELECTRIC'!AB17+'NECO-GAS'!AB17</f>
        <v>131427</v>
      </c>
      <c r="AC17" s="233">
        <f>'NECO-ELECTRIC'!AC17+'NECO-GAS'!AC17</f>
        <v>124687</v>
      </c>
      <c r="AD17" s="233">
        <f>'NECO-ELECTRIC'!AD17+'NECO-GAS'!AD17</f>
        <v>126620</v>
      </c>
      <c r="AE17" s="233">
        <f>'NECO-ELECTRIC'!AE17+'NECO-GAS'!AE17</f>
        <v>113621</v>
      </c>
      <c r="AF17" s="233">
        <f>'NECO-ELECTRIC'!AF17+'NECO-GAS'!AF17</f>
        <v>111576</v>
      </c>
      <c r="AG17" s="233">
        <f>'NECO-ELECTRIC'!AG17+'NECO-GAS'!AG17</f>
        <v>115501</v>
      </c>
      <c r="AH17" s="233">
        <f>'NECO-ELECTRIC'!AH17+'NECO-GAS'!AH17</f>
        <v>123123</v>
      </c>
      <c r="AI17" s="60">
        <f>'NECO-ELECTRIC'!AI17+'NECO-GAS'!AI17</f>
        <v>132020</v>
      </c>
      <c r="AJ17" s="379">
        <f>'NECO-ELECTRIC'!AJ17+'NECO-GAS'!AJ17</f>
        <v>126524</v>
      </c>
      <c r="AK17" s="171">
        <f t="shared" ref="AK17:AT22" si="28">IF(ISERROR((O17-C17)/C17)=TRUE,0,(O17-C17)/C17)</f>
        <v>0.3409970814223599</v>
      </c>
      <c r="AL17" s="171">
        <f t="shared" si="28"/>
        <v>0.29468808533018387</v>
      </c>
      <c r="AM17" s="171">
        <f t="shared" si="28"/>
        <v>0.29564213902906544</v>
      </c>
      <c r="AN17" s="171">
        <f t="shared" si="28"/>
        <v>0.36416709519344204</v>
      </c>
      <c r="AO17" s="171">
        <f t="shared" si="28"/>
        <v>0.18681225504974375</v>
      </c>
      <c r="AP17" s="171">
        <f t="shared" si="28"/>
        <v>0.24326429489766233</v>
      </c>
      <c r="AQ17" s="171">
        <f t="shared" si="28"/>
        <v>0.2643479363239582</v>
      </c>
      <c r="AR17" s="171">
        <f t="shared" si="28"/>
        <v>0.27663651070521567</v>
      </c>
      <c r="AS17" s="171">
        <f t="shared" si="28"/>
        <v>0.16396361241860352</v>
      </c>
      <c r="AT17" s="171">
        <f t="shared" si="28"/>
        <v>0.27295826702941328</v>
      </c>
      <c r="AU17" s="171">
        <f t="shared" ref="AU17:BF22" si="29">IF(ISERROR((Y17-M17)/M17)=TRUE,0,(Y17-M17)/M17)</f>
        <v>0.10492724242788667</v>
      </c>
      <c r="AV17" s="171">
        <f t="shared" si="29"/>
        <v>6.9830264986493029E-2</v>
      </c>
      <c r="AW17" s="171">
        <f t="shared" si="29"/>
        <v>-2.5724734239436203E-2</v>
      </c>
      <c r="AX17" s="171">
        <f t="shared" si="29"/>
        <v>-6.3356542685490708E-2</v>
      </c>
      <c r="AY17" s="171">
        <f t="shared" si="29"/>
        <v>-5.8838181790733836E-2</v>
      </c>
      <c r="AZ17" s="171">
        <f t="shared" si="29"/>
        <v>-6.4112229662808398E-2</v>
      </c>
      <c r="BA17" s="171">
        <f t="shared" si="29"/>
        <v>-9.8052757336889645E-2</v>
      </c>
      <c r="BB17" s="171">
        <f t="shared" si="29"/>
        <v>-0.15779621228704493</v>
      </c>
      <c r="BC17" s="171">
        <f t="shared" si="29"/>
        <v>-0.17278893050770983</v>
      </c>
      <c r="BD17" s="326">
        <f t="shared" si="29"/>
        <v>-0.12836976836382172</v>
      </c>
      <c r="BE17" s="326">
        <f t="shared" si="29"/>
        <v>-7.7930967048010169E-2</v>
      </c>
      <c r="BF17" s="201">
        <f t="shared" si="29"/>
        <v>-0.14965286878910686</v>
      </c>
      <c r="BG17" s="77">
        <f t="shared" ref="BG17:BP21" si="30">O17-C17</f>
        <v>34350</v>
      </c>
      <c r="BH17" s="62">
        <f t="shared" si="30"/>
        <v>31938</v>
      </c>
      <c r="BI17" s="63">
        <f t="shared" si="30"/>
        <v>30230</v>
      </c>
      <c r="BJ17" s="63">
        <f t="shared" si="30"/>
        <v>36117</v>
      </c>
      <c r="BK17" s="63">
        <f t="shared" si="30"/>
        <v>19829</v>
      </c>
      <c r="BL17" s="63">
        <f t="shared" si="30"/>
        <v>25922</v>
      </c>
      <c r="BM17" s="63">
        <f t="shared" si="30"/>
        <v>29193</v>
      </c>
      <c r="BN17" s="63">
        <f t="shared" si="30"/>
        <v>30609</v>
      </c>
      <c r="BO17" s="63">
        <f t="shared" si="30"/>
        <v>20169</v>
      </c>
      <c r="BP17" s="63">
        <f t="shared" si="30"/>
        <v>31905</v>
      </c>
      <c r="BQ17" s="63">
        <f t="shared" ref="BQ17:CB21" si="31">Y17-M17</f>
        <v>12215</v>
      </c>
      <c r="BR17" s="63">
        <f t="shared" si="31"/>
        <v>8944</v>
      </c>
      <c r="BS17" s="63">
        <f t="shared" si="31"/>
        <v>-3475</v>
      </c>
      <c r="BT17" s="63">
        <f t="shared" si="31"/>
        <v>-8890</v>
      </c>
      <c r="BU17" s="63">
        <f t="shared" si="31"/>
        <v>-7795</v>
      </c>
      <c r="BV17" s="63">
        <f t="shared" si="31"/>
        <v>-8674</v>
      </c>
      <c r="BW17" s="63">
        <f t="shared" si="31"/>
        <v>-12352</v>
      </c>
      <c r="BX17" s="63">
        <f t="shared" si="31"/>
        <v>-20905</v>
      </c>
      <c r="BY17" s="63">
        <f t="shared" si="31"/>
        <v>-24126</v>
      </c>
      <c r="BZ17" s="339">
        <f t="shared" si="31"/>
        <v>-18133</v>
      </c>
      <c r="CA17" s="339">
        <f t="shared" si="31"/>
        <v>-11158</v>
      </c>
      <c r="CB17" s="359">
        <f t="shared" si="31"/>
        <v>-22267</v>
      </c>
      <c r="CC17" s="367"/>
    </row>
    <row r="18" spans="1:81" s="57" customFormat="1" x14ac:dyDescent="0.3">
      <c r="A18" s="140"/>
      <c r="B18" s="58" t="s">
        <v>31</v>
      </c>
      <c r="C18" s="59">
        <f>'NECO-ELECTRIC'!C18+'NECO-GAS'!C18</f>
        <v>22859</v>
      </c>
      <c r="D18" s="60">
        <f>'NECO-ELECTRIC'!D18+'NECO-GAS'!D18</f>
        <v>23424</v>
      </c>
      <c r="E18" s="60">
        <f>'NECO-ELECTRIC'!E18+'NECO-GAS'!E18</f>
        <v>21530</v>
      </c>
      <c r="F18" s="60">
        <f>'NECO-ELECTRIC'!F18+'NECO-GAS'!F18</f>
        <v>20069</v>
      </c>
      <c r="G18" s="60">
        <f>'NECO-ELECTRIC'!G18+'NECO-GAS'!G18</f>
        <v>20012</v>
      </c>
      <c r="H18" s="60">
        <f>'NECO-ELECTRIC'!H18+'NECO-GAS'!H18</f>
        <v>20159</v>
      </c>
      <c r="I18" s="60">
        <f>'NECO-ELECTRIC'!I18+'NECO-GAS'!I18</f>
        <v>21174</v>
      </c>
      <c r="J18" s="60">
        <f>'NECO-ELECTRIC'!J18+'NECO-GAS'!J18</f>
        <v>21573</v>
      </c>
      <c r="K18" s="60">
        <f>'NECO-ELECTRIC'!K18+'NECO-GAS'!K18</f>
        <v>22833</v>
      </c>
      <c r="L18" s="266">
        <f>'NECO-ELECTRIC'!L18+'NECO-GAS'!L18</f>
        <v>23365</v>
      </c>
      <c r="M18" s="61">
        <f>'NECO-ELECTRIC'!M18+'NECO-GAS'!M18</f>
        <v>24390</v>
      </c>
      <c r="N18" s="60">
        <f>'NECO-ELECTRIC'!N18+'NECO-GAS'!N18</f>
        <v>22234</v>
      </c>
      <c r="O18" s="61">
        <f>'NECO-ELECTRIC'!O18+'NECO-GAS'!O18</f>
        <v>22088</v>
      </c>
      <c r="P18" s="60">
        <f>'NECO-ELECTRIC'!P18+'NECO-GAS'!P18</f>
        <v>22103</v>
      </c>
      <c r="Q18" s="60">
        <f>'NECO-ELECTRIC'!Q18+'NECO-GAS'!Q18</f>
        <v>20961</v>
      </c>
      <c r="R18" s="60">
        <f>'NECO-ELECTRIC'!R18+'NECO-GAS'!R18</f>
        <v>21139</v>
      </c>
      <c r="S18" s="60">
        <f>'NECO-ELECTRIC'!S18+'NECO-GAS'!S18</f>
        <v>20905</v>
      </c>
      <c r="T18" s="60">
        <f>'NECO-ELECTRIC'!T18+'NECO-GAS'!T18</f>
        <v>21285</v>
      </c>
      <c r="U18" s="60">
        <f>'NECO-ELECTRIC'!U18+'NECO-GAS'!U18</f>
        <v>21516</v>
      </c>
      <c r="V18" s="60">
        <f>'NECO-ELECTRIC'!V18+'NECO-GAS'!V18</f>
        <v>19987</v>
      </c>
      <c r="W18" s="60">
        <f>'NECO-ELECTRIC'!W18+'NECO-GAS'!W18</f>
        <v>19988</v>
      </c>
      <c r="X18" s="266">
        <f>'NECO-ELECTRIC'!X18+'NECO-GAS'!X18</f>
        <v>20333</v>
      </c>
      <c r="Y18" s="61">
        <f>'NECO-ELECTRIC'!Y18+'NECO-GAS'!Y18</f>
        <v>19215</v>
      </c>
      <c r="Z18" s="233">
        <f>'NECO-ELECTRIC'!Z18+'NECO-GAS'!Z18</f>
        <v>20652</v>
      </c>
      <c r="AA18" s="233">
        <f>'NECO-ELECTRIC'!AA18+'NECO-GAS'!AA18</f>
        <v>20524</v>
      </c>
      <c r="AB18" s="233">
        <f>'NECO-ELECTRIC'!AB18+'NECO-GAS'!AB18</f>
        <v>19910</v>
      </c>
      <c r="AC18" s="233">
        <f>'NECO-ELECTRIC'!AC18+'NECO-GAS'!AC18</f>
        <v>20152</v>
      </c>
      <c r="AD18" s="233">
        <f>'NECO-ELECTRIC'!AD18+'NECO-GAS'!AD18</f>
        <v>19919</v>
      </c>
      <c r="AE18" s="233">
        <f>'NECO-ELECTRIC'!AE18+'NECO-GAS'!AE18</f>
        <v>25083</v>
      </c>
      <c r="AF18" s="233">
        <f>'NECO-ELECTRIC'!AF18+'NECO-GAS'!AF18</f>
        <v>22659</v>
      </c>
      <c r="AG18" s="233">
        <f>'NECO-ELECTRIC'!AG18+'NECO-GAS'!AG18</f>
        <v>21152</v>
      </c>
      <c r="AH18" s="233">
        <f>'NECO-ELECTRIC'!AH18+'NECO-GAS'!AH18</f>
        <v>21651</v>
      </c>
      <c r="AI18" s="60">
        <f>'NECO-ELECTRIC'!AI18+'NECO-GAS'!AI18</f>
        <v>23909</v>
      </c>
      <c r="AJ18" s="379">
        <f>'NECO-ELECTRIC'!AJ18+'NECO-GAS'!AJ18</f>
        <v>24027</v>
      </c>
      <c r="AK18" s="171">
        <f t="shared" si="28"/>
        <v>-3.3728509558598366E-2</v>
      </c>
      <c r="AL18" s="171">
        <f t="shared" si="28"/>
        <v>-5.6395150273224046E-2</v>
      </c>
      <c r="AM18" s="171">
        <f t="shared" si="28"/>
        <v>-2.6428239665582907E-2</v>
      </c>
      <c r="AN18" s="171">
        <f t="shared" si="28"/>
        <v>5.331605959439932E-2</v>
      </c>
      <c r="AO18" s="171">
        <f t="shared" si="28"/>
        <v>4.4623226064361386E-2</v>
      </c>
      <c r="AP18" s="171">
        <f t="shared" si="28"/>
        <v>5.5855945235378741E-2</v>
      </c>
      <c r="AQ18" s="171">
        <f t="shared" si="28"/>
        <v>1.6151884386511758E-2</v>
      </c>
      <c r="AR18" s="171">
        <f t="shared" si="28"/>
        <v>-7.3517823204932095E-2</v>
      </c>
      <c r="AS18" s="171">
        <f t="shared" si="28"/>
        <v>-0.12460035912933036</v>
      </c>
      <c r="AT18" s="171">
        <f t="shared" si="28"/>
        <v>-0.1297667451316071</v>
      </c>
      <c r="AU18" s="171">
        <f t="shared" si="29"/>
        <v>-0.21217712177121772</v>
      </c>
      <c r="AV18" s="171">
        <f t="shared" si="29"/>
        <v>-7.1152289286678064E-2</v>
      </c>
      <c r="AW18" s="171">
        <f t="shared" si="29"/>
        <v>-7.0807678377399499E-2</v>
      </c>
      <c r="AX18" s="171">
        <f t="shared" si="29"/>
        <v>-9.9217300818893364E-2</v>
      </c>
      <c r="AY18" s="171">
        <f t="shared" si="29"/>
        <v>-3.8595486856543106E-2</v>
      </c>
      <c r="AZ18" s="171">
        <f t="shared" si="29"/>
        <v>-5.7713231467902928E-2</v>
      </c>
      <c r="BA18" s="171">
        <f t="shared" si="29"/>
        <v>0.19985649366180339</v>
      </c>
      <c r="BB18" s="171">
        <f t="shared" si="29"/>
        <v>6.455250176180409E-2</v>
      </c>
      <c r="BC18" s="171">
        <f t="shared" si="29"/>
        <v>-1.6917642684513848E-2</v>
      </c>
      <c r="BD18" s="326">
        <f t="shared" si="29"/>
        <v>8.3254115174863655E-2</v>
      </c>
      <c r="BE18" s="326">
        <f t="shared" si="29"/>
        <v>0.19616770062037223</v>
      </c>
      <c r="BF18" s="201">
        <f t="shared" si="29"/>
        <v>0.18167510942802342</v>
      </c>
      <c r="BG18" s="77">
        <f t="shared" si="30"/>
        <v>-771</v>
      </c>
      <c r="BH18" s="62">
        <f t="shared" si="30"/>
        <v>-1321</v>
      </c>
      <c r="BI18" s="63">
        <f t="shared" si="30"/>
        <v>-569</v>
      </c>
      <c r="BJ18" s="63">
        <f t="shared" si="30"/>
        <v>1070</v>
      </c>
      <c r="BK18" s="63">
        <f t="shared" si="30"/>
        <v>893</v>
      </c>
      <c r="BL18" s="63">
        <f t="shared" si="30"/>
        <v>1126</v>
      </c>
      <c r="BM18" s="63">
        <f t="shared" si="30"/>
        <v>342</v>
      </c>
      <c r="BN18" s="63">
        <f t="shared" si="30"/>
        <v>-1586</v>
      </c>
      <c r="BO18" s="63">
        <f t="shared" si="30"/>
        <v>-2845</v>
      </c>
      <c r="BP18" s="63">
        <f t="shared" si="30"/>
        <v>-3032</v>
      </c>
      <c r="BQ18" s="63">
        <f t="shared" si="31"/>
        <v>-5175</v>
      </c>
      <c r="BR18" s="63">
        <f t="shared" si="31"/>
        <v>-1582</v>
      </c>
      <c r="BS18" s="63">
        <f t="shared" si="31"/>
        <v>-1564</v>
      </c>
      <c r="BT18" s="63">
        <f t="shared" si="31"/>
        <v>-2193</v>
      </c>
      <c r="BU18" s="63">
        <f t="shared" si="31"/>
        <v>-809</v>
      </c>
      <c r="BV18" s="63">
        <f t="shared" si="31"/>
        <v>-1220</v>
      </c>
      <c r="BW18" s="63">
        <f t="shared" si="31"/>
        <v>4178</v>
      </c>
      <c r="BX18" s="63">
        <f t="shared" si="31"/>
        <v>1374</v>
      </c>
      <c r="BY18" s="63">
        <f t="shared" si="31"/>
        <v>-364</v>
      </c>
      <c r="BZ18" s="339">
        <f t="shared" si="31"/>
        <v>1664</v>
      </c>
      <c r="CA18" s="339">
        <f t="shared" si="31"/>
        <v>3921</v>
      </c>
      <c r="CB18" s="359">
        <f t="shared" si="31"/>
        <v>3694</v>
      </c>
      <c r="CC18" s="367"/>
    </row>
    <row r="19" spans="1:81" s="57" customFormat="1" x14ac:dyDescent="0.3">
      <c r="A19" s="140"/>
      <c r="B19" s="58" t="s">
        <v>32</v>
      </c>
      <c r="C19" s="59">
        <f>'NECO-ELECTRIC'!C19+'NECO-GAS'!C19</f>
        <v>10373</v>
      </c>
      <c r="D19" s="60">
        <f>'NECO-ELECTRIC'!D19+'NECO-GAS'!D19</f>
        <v>12631</v>
      </c>
      <c r="E19" s="60">
        <f>'NECO-ELECTRIC'!E19+'NECO-GAS'!E19</f>
        <v>12645</v>
      </c>
      <c r="F19" s="60">
        <f>'NECO-ELECTRIC'!F19+'NECO-GAS'!F19</f>
        <v>9666</v>
      </c>
      <c r="G19" s="60">
        <f>'NECO-ELECTRIC'!G19+'NECO-GAS'!G19</f>
        <v>12315</v>
      </c>
      <c r="H19" s="60">
        <f>'NECO-ELECTRIC'!H19+'NECO-GAS'!H19</f>
        <v>10489</v>
      </c>
      <c r="I19" s="60">
        <f>'NECO-ELECTRIC'!I19+'NECO-GAS'!I19</f>
        <v>12482</v>
      </c>
      <c r="J19" s="60">
        <f>'NECO-ELECTRIC'!J19+'NECO-GAS'!J19</f>
        <v>10404</v>
      </c>
      <c r="K19" s="60">
        <f>'NECO-ELECTRIC'!K19+'NECO-GAS'!K19</f>
        <v>13194</v>
      </c>
      <c r="L19" s="266">
        <f>'NECO-ELECTRIC'!L19+'NECO-GAS'!L19</f>
        <v>12720</v>
      </c>
      <c r="M19" s="61">
        <f>'NECO-ELECTRIC'!M19+'NECO-GAS'!M19</f>
        <v>12206</v>
      </c>
      <c r="N19" s="60">
        <f>'NECO-ELECTRIC'!N19+'NECO-GAS'!N19</f>
        <v>12340</v>
      </c>
      <c r="O19" s="61">
        <f>'NECO-ELECTRIC'!O19+'NECO-GAS'!O19</f>
        <v>15913</v>
      </c>
      <c r="P19" s="60">
        <f>'NECO-ELECTRIC'!P19+'NECO-GAS'!P19</f>
        <v>16646</v>
      </c>
      <c r="Q19" s="60">
        <f>'NECO-ELECTRIC'!Q19+'NECO-GAS'!Q19</f>
        <v>14233</v>
      </c>
      <c r="R19" s="60">
        <f>'NECO-ELECTRIC'!R19+'NECO-GAS'!R19</f>
        <v>13676</v>
      </c>
      <c r="S19" s="60">
        <f>'NECO-ELECTRIC'!S19+'NECO-GAS'!S19</f>
        <v>12795</v>
      </c>
      <c r="T19" s="60">
        <f>'NECO-ELECTRIC'!T19+'NECO-GAS'!T19</f>
        <v>12568</v>
      </c>
      <c r="U19" s="60">
        <f>'NECO-ELECTRIC'!U19+'NECO-GAS'!U19</f>
        <v>11869</v>
      </c>
      <c r="V19" s="60">
        <f>'NECO-ELECTRIC'!V19+'NECO-GAS'!V19</f>
        <v>12749</v>
      </c>
      <c r="W19" s="60">
        <f>'NECO-ELECTRIC'!W19+'NECO-GAS'!W19</f>
        <v>13205</v>
      </c>
      <c r="X19" s="266">
        <f>'NECO-ELECTRIC'!X19+'NECO-GAS'!X19</f>
        <v>13323</v>
      </c>
      <c r="Y19" s="61">
        <f>'NECO-ELECTRIC'!Y19+'NECO-GAS'!Y19</f>
        <v>12028</v>
      </c>
      <c r="Z19" s="233">
        <f>'NECO-ELECTRIC'!Z19+'NECO-GAS'!Z19</f>
        <v>12287</v>
      </c>
      <c r="AA19" s="233">
        <f>'NECO-ELECTRIC'!AA19+'NECO-GAS'!AA19</f>
        <v>11144</v>
      </c>
      <c r="AB19" s="233">
        <f>'NECO-ELECTRIC'!AB19+'NECO-GAS'!AB19</f>
        <v>11494</v>
      </c>
      <c r="AC19" s="233">
        <f>'NECO-ELECTRIC'!AC19+'NECO-GAS'!AC19</f>
        <v>10698</v>
      </c>
      <c r="AD19" s="233">
        <f>'NECO-ELECTRIC'!AD19+'NECO-GAS'!AD19</f>
        <v>11220</v>
      </c>
      <c r="AE19" s="233">
        <f>'NECO-ELECTRIC'!AE19+'NECO-GAS'!AE19</f>
        <v>13505</v>
      </c>
      <c r="AF19" s="233">
        <f>'NECO-ELECTRIC'!AF19+'NECO-GAS'!AF19</f>
        <v>10432</v>
      </c>
      <c r="AG19" s="233">
        <f>'NECO-ELECTRIC'!AG19+'NECO-GAS'!AG19</f>
        <v>10989</v>
      </c>
      <c r="AH19" s="233">
        <f>'NECO-ELECTRIC'!AH19+'NECO-GAS'!AH19</f>
        <v>13293</v>
      </c>
      <c r="AI19" s="60">
        <f>'NECO-ELECTRIC'!AI19+'NECO-GAS'!AI19</f>
        <v>14993</v>
      </c>
      <c r="AJ19" s="379">
        <f>'NECO-ELECTRIC'!AJ19+'NECO-GAS'!AJ19</f>
        <v>14032</v>
      </c>
      <c r="AK19" s="171">
        <f t="shared" si="28"/>
        <v>0.53407885857514703</v>
      </c>
      <c r="AL19" s="171">
        <f t="shared" si="28"/>
        <v>0.31786873565038398</v>
      </c>
      <c r="AM19" s="171">
        <f t="shared" si="28"/>
        <v>0.12558323448003164</v>
      </c>
      <c r="AN19" s="171">
        <f t="shared" si="28"/>
        <v>0.41485619697910203</v>
      </c>
      <c r="AO19" s="171">
        <f t="shared" si="28"/>
        <v>3.8976857490864797E-2</v>
      </c>
      <c r="AP19" s="171">
        <f t="shared" si="28"/>
        <v>0.19820764610544381</v>
      </c>
      <c r="AQ19" s="171">
        <f t="shared" si="28"/>
        <v>-4.9110719435987819E-2</v>
      </c>
      <c r="AR19" s="171">
        <f t="shared" si="28"/>
        <v>0.22539407920030757</v>
      </c>
      <c r="AS19" s="171">
        <f t="shared" si="28"/>
        <v>8.3371229346672728E-4</v>
      </c>
      <c r="AT19" s="171">
        <f t="shared" si="28"/>
        <v>4.7405660377358494E-2</v>
      </c>
      <c r="AU19" s="171">
        <f t="shared" si="29"/>
        <v>-1.4582991971161724E-2</v>
      </c>
      <c r="AV19" s="171">
        <f t="shared" si="29"/>
        <v>-4.2949756888168555E-3</v>
      </c>
      <c r="AW19" s="171">
        <f t="shared" si="29"/>
        <v>-0.29969207566140893</v>
      </c>
      <c r="AX19" s="171">
        <f t="shared" si="29"/>
        <v>-0.30950378469301937</v>
      </c>
      <c r="AY19" s="171">
        <f t="shared" si="29"/>
        <v>-0.24836647228272324</v>
      </c>
      <c r="AZ19" s="171">
        <f t="shared" si="29"/>
        <v>-0.17958467388125182</v>
      </c>
      <c r="BA19" s="171">
        <f t="shared" si="29"/>
        <v>5.5490425947635792E-2</v>
      </c>
      <c r="BB19" s="171">
        <f t="shared" si="29"/>
        <v>-0.16995544239338001</v>
      </c>
      <c r="BC19" s="171">
        <f t="shared" si="29"/>
        <v>-7.4142724745134378E-2</v>
      </c>
      <c r="BD19" s="326">
        <f t="shared" si="29"/>
        <v>4.267001333437917E-2</v>
      </c>
      <c r="BE19" s="326">
        <f t="shared" si="29"/>
        <v>0.13540325634229458</v>
      </c>
      <c r="BF19" s="201">
        <f t="shared" si="29"/>
        <v>5.3216242588005704E-2</v>
      </c>
      <c r="BG19" s="77">
        <f t="shared" si="30"/>
        <v>5540</v>
      </c>
      <c r="BH19" s="62">
        <f t="shared" si="30"/>
        <v>4015</v>
      </c>
      <c r="BI19" s="63">
        <f t="shared" si="30"/>
        <v>1588</v>
      </c>
      <c r="BJ19" s="63">
        <f t="shared" si="30"/>
        <v>4010</v>
      </c>
      <c r="BK19" s="63">
        <f t="shared" si="30"/>
        <v>480</v>
      </c>
      <c r="BL19" s="63">
        <f t="shared" si="30"/>
        <v>2079</v>
      </c>
      <c r="BM19" s="63">
        <f t="shared" si="30"/>
        <v>-613</v>
      </c>
      <c r="BN19" s="63">
        <f t="shared" si="30"/>
        <v>2345</v>
      </c>
      <c r="BO19" s="63">
        <f t="shared" si="30"/>
        <v>11</v>
      </c>
      <c r="BP19" s="63">
        <f t="shared" si="30"/>
        <v>603</v>
      </c>
      <c r="BQ19" s="63">
        <f t="shared" si="31"/>
        <v>-178</v>
      </c>
      <c r="BR19" s="63">
        <f t="shared" si="31"/>
        <v>-53</v>
      </c>
      <c r="BS19" s="63">
        <f t="shared" si="31"/>
        <v>-4769</v>
      </c>
      <c r="BT19" s="63">
        <f t="shared" si="31"/>
        <v>-5152</v>
      </c>
      <c r="BU19" s="63">
        <f t="shared" si="31"/>
        <v>-3535</v>
      </c>
      <c r="BV19" s="63">
        <f t="shared" si="31"/>
        <v>-2456</v>
      </c>
      <c r="BW19" s="63">
        <f t="shared" si="31"/>
        <v>710</v>
      </c>
      <c r="BX19" s="63">
        <f t="shared" si="31"/>
        <v>-2136</v>
      </c>
      <c r="BY19" s="63">
        <f t="shared" si="31"/>
        <v>-880</v>
      </c>
      <c r="BZ19" s="339">
        <f t="shared" si="31"/>
        <v>544</v>
      </c>
      <c r="CA19" s="339">
        <f t="shared" si="31"/>
        <v>1788</v>
      </c>
      <c r="CB19" s="359">
        <f t="shared" si="31"/>
        <v>709</v>
      </c>
      <c r="CC19" s="367"/>
    </row>
    <row r="20" spans="1:81" s="57" customFormat="1" x14ac:dyDescent="0.3">
      <c r="A20" s="140"/>
      <c r="B20" s="58" t="s">
        <v>33</v>
      </c>
      <c r="C20" s="59">
        <f>'NECO-ELECTRIC'!C20+'NECO-GAS'!C20</f>
        <v>1649</v>
      </c>
      <c r="D20" s="60">
        <f>'NECO-ELECTRIC'!D20+'NECO-GAS'!D20</f>
        <v>2188</v>
      </c>
      <c r="E20" s="60">
        <f>'NECO-ELECTRIC'!E20+'NECO-GAS'!E20</f>
        <v>2006</v>
      </c>
      <c r="F20" s="60">
        <f>'NECO-ELECTRIC'!F20+'NECO-GAS'!F20</f>
        <v>1519</v>
      </c>
      <c r="G20" s="60">
        <f>'NECO-ELECTRIC'!G20+'NECO-GAS'!G20</f>
        <v>1870</v>
      </c>
      <c r="H20" s="60">
        <f>'NECO-ELECTRIC'!H20+'NECO-GAS'!H20</f>
        <v>1613</v>
      </c>
      <c r="I20" s="60">
        <f>'NECO-ELECTRIC'!I20+'NECO-GAS'!I20</f>
        <v>1837</v>
      </c>
      <c r="J20" s="60">
        <f>'NECO-ELECTRIC'!J20+'NECO-GAS'!J20</f>
        <v>1627</v>
      </c>
      <c r="K20" s="60">
        <f>'NECO-ELECTRIC'!K20+'NECO-GAS'!K20</f>
        <v>2080</v>
      </c>
      <c r="L20" s="266">
        <f>'NECO-ELECTRIC'!L20+'NECO-GAS'!L20</f>
        <v>2124</v>
      </c>
      <c r="M20" s="61">
        <f>'NECO-ELECTRIC'!M20+'NECO-GAS'!M20</f>
        <v>1855</v>
      </c>
      <c r="N20" s="60">
        <f>'NECO-ELECTRIC'!N20+'NECO-GAS'!N20</f>
        <v>1929</v>
      </c>
      <c r="O20" s="61">
        <f>'NECO-ELECTRIC'!O20+'NECO-GAS'!O20</f>
        <v>2468</v>
      </c>
      <c r="P20" s="60">
        <f>'NECO-ELECTRIC'!P20+'NECO-GAS'!P20</f>
        <v>3092</v>
      </c>
      <c r="Q20" s="60">
        <f>'NECO-ELECTRIC'!Q20+'NECO-GAS'!Q20</f>
        <v>2244</v>
      </c>
      <c r="R20" s="60">
        <f>'NECO-ELECTRIC'!R20+'NECO-GAS'!R20</f>
        <v>2220</v>
      </c>
      <c r="S20" s="60">
        <f>'NECO-ELECTRIC'!S20+'NECO-GAS'!S20</f>
        <v>2072</v>
      </c>
      <c r="T20" s="60">
        <f>'NECO-ELECTRIC'!T20+'NECO-GAS'!T20</f>
        <v>1847</v>
      </c>
      <c r="U20" s="60">
        <f>'NECO-ELECTRIC'!U20+'NECO-GAS'!U20</f>
        <v>1838</v>
      </c>
      <c r="V20" s="60">
        <f>'NECO-ELECTRIC'!V20+'NECO-GAS'!V20</f>
        <v>1967</v>
      </c>
      <c r="W20" s="60">
        <f>'NECO-ELECTRIC'!W20+'NECO-GAS'!W20</f>
        <v>2171</v>
      </c>
      <c r="X20" s="266">
        <f>'NECO-ELECTRIC'!X20+'NECO-GAS'!X20</f>
        <v>2191</v>
      </c>
      <c r="Y20" s="61">
        <f>'NECO-ELECTRIC'!Y20+'NECO-GAS'!Y20</f>
        <v>2114</v>
      </c>
      <c r="Z20" s="233">
        <f>'NECO-ELECTRIC'!Z20+'NECO-GAS'!Z20</f>
        <v>2010</v>
      </c>
      <c r="AA20" s="233">
        <f>'NECO-ELECTRIC'!AA20+'NECO-GAS'!AA20</f>
        <v>1745</v>
      </c>
      <c r="AB20" s="233">
        <f>'NECO-ELECTRIC'!AB20+'NECO-GAS'!AB20</f>
        <v>1760</v>
      </c>
      <c r="AC20" s="233">
        <f>'NECO-ELECTRIC'!AC20+'NECO-GAS'!AC20</f>
        <v>1494</v>
      </c>
      <c r="AD20" s="233">
        <f>'NECO-ELECTRIC'!AD20+'NECO-GAS'!AD20</f>
        <v>1613</v>
      </c>
      <c r="AE20" s="233">
        <f>'NECO-ELECTRIC'!AE20+'NECO-GAS'!AE20</f>
        <v>1765</v>
      </c>
      <c r="AF20" s="233">
        <f>'NECO-ELECTRIC'!AF20+'NECO-GAS'!AF20</f>
        <v>1446</v>
      </c>
      <c r="AG20" s="233">
        <f>'NECO-ELECTRIC'!AG20+'NECO-GAS'!AG20</f>
        <v>1512</v>
      </c>
      <c r="AH20" s="233">
        <f>'NECO-ELECTRIC'!AH20+'NECO-GAS'!AH20</f>
        <v>2317</v>
      </c>
      <c r="AI20" s="60">
        <f>'NECO-ELECTRIC'!AI20+'NECO-GAS'!AI20</f>
        <v>2683</v>
      </c>
      <c r="AJ20" s="379">
        <f>'NECO-ELECTRIC'!AJ20+'NECO-GAS'!AJ20</f>
        <v>2576</v>
      </c>
      <c r="AK20" s="171">
        <f t="shared" si="28"/>
        <v>0.49666464523953913</v>
      </c>
      <c r="AL20" s="171">
        <f t="shared" si="28"/>
        <v>0.41316270566727603</v>
      </c>
      <c r="AM20" s="171">
        <f t="shared" si="28"/>
        <v>0.11864406779661017</v>
      </c>
      <c r="AN20" s="171">
        <f t="shared" si="28"/>
        <v>0.46148782093482554</v>
      </c>
      <c r="AO20" s="171">
        <f t="shared" si="28"/>
        <v>0.10802139037433155</v>
      </c>
      <c r="AP20" s="171">
        <f t="shared" si="28"/>
        <v>0.14507129572225666</v>
      </c>
      <c r="AQ20" s="171">
        <f t="shared" si="28"/>
        <v>5.4436581382689172E-4</v>
      </c>
      <c r="AR20" s="171">
        <f t="shared" si="28"/>
        <v>0.20897357098955133</v>
      </c>
      <c r="AS20" s="171">
        <f t="shared" si="28"/>
        <v>4.3749999999999997E-2</v>
      </c>
      <c r="AT20" s="171">
        <f t="shared" si="28"/>
        <v>3.154425612052731E-2</v>
      </c>
      <c r="AU20" s="171">
        <f t="shared" si="29"/>
        <v>0.13962264150943396</v>
      </c>
      <c r="AV20" s="171">
        <f t="shared" si="29"/>
        <v>4.1990668740279936E-2</v>
      </c>
      <c r="AW20" s="171">
        <f t="shared" si="29"/>
        <v>-0.29294975688816854</v>
      </c>
      <c r="AX20" s="171">
        <f t="shared" si="29"/>
        <v>-0.43078913324708928</v>
      </c>
      <c r="AY20" s="171">
        <f t="shared" si="29"/>
        <v>-0.33422459893048129</v>
      </c>
      <c r="AZ20" s="171">
        <f t="shared" si="29"/>
        <v>-0.27342342342342341</v>
      </c>
      <c r="BA20" s="171">
        <f t="shared" si="29"/>
        <v>-0.14816602316602318</v>
      </c>
      <c r="BB20" s="171">
        <f t="shared" si="29"/>
        <v>-0.21710882512181917</v>
      </c>
      <c r="BC20" s="171">
        <f t="shared" si="29"/>
        <v>-0.17736670293797607</v>
      </c>
      <c r="BD20" s="326">
        <f t="shared" si="29"/>
        <v>0.17793594306049823</v>
      </c>
      <c r="BE20" s="326">
        <f t="shared" si="29"/>
        <v>0.235836020267158</v>
      </c>
      <c r="BF20" s="201">
        <f t="shared" si="29"/>
        <v>0.1757188498402556</v>
      </c>
      <c r="BG20" s="77">
        <f t="shared" si="30"/>
        <v>819</v>
      </c>
      <c r="BH20" s="62">
        <f t="shared" si="30"/>
        <v>904</v>
      </c>
      <c r="BI20" s="63">
        <f t="shared" si="30"/>
        <v>238</v>
      </c>
      <c r="BJ20" s="63">
        <f t="shared" si="30"/>
        <v>701</v>
      </c>
      <c r="BK20" s="63">
        <f t="shared" si="30"/>
        <v>202</v>
      </c>
      <c r="BL20" s="63">
        <f t="shared" si="30"/>
        <v>234</v>
      </c>
      <c r="BM20" s="63">
        <f t="shared" si="30"/>
        <v>1</v>
      </c>
      <c r="BN20" s="63">
        <f t="shared" si="30"/>
        <v>340</v>
      </c>
      <c r="BO20" s="63">
        <f t="shared" si="30"/>
        <v>91</v>
      </c>
      <c r="BP20" s="63">
        <f t="shared" si="30"/>
        <v>67</v>
      </c>
      <c r="BQ20" s="63">
        <f t="shared" si="31"/>
        <v>259</v>
      </c>
      <c r="BR20" s="63">
        <f t="shared" si="31"/>
        <v>81</v>
      </c>
      <c r="BS20" s="63">
        <f t="shared" si="31"/>
        <v>-723</v>
      </c>
      <c r="BT20" s="63">
        <f t="shared" si="31"/>
        <v>-1332</v>
      </c>
      <c r="BU20" s="63">
        <f t="shared" si="31"/>
        <v>-750</v>
      </c>
      <c r="BV20" s="63">
        <f t="shared" si="31"/>
        <v>-607</v>
      </c>
      <c r="BW20" s="63">
        <f t="shared" si="31"/>
        <v>-307</v>
      </c>
      <c r="BX20" s="63">
        <f t="shared" si="31"/>
        <v>-401</v>
      </c>
      <c r="BY20" s="63">
        <f t="shared" si="31"/>
        <v>-326</v>
      </c>
      <c r="BZ20" s="339">
        <f t="shared" si="31"/>
        <v>350</v>
      </c>
      <c r="CA20" s="339">
        <f t="shared" si="31"/>
        <v>512</v>
      </c>
      <c r="CB20" s="359">
        <f t="shared" si="31"/>
        <v>385</v>
      </c>
      <c r="CC20" s="367"/>
    </row>
    <row r="21" spans="1:81" s="57" customFormat="1" x14ac:dyDescent="0.3">
      <c r="A21" s="140"/>
      <c r="B21" s="58" t="s">
        <v>34</v>
      </c>
      <c r="C21" s="59">
        <f>'NECO-ELECTRIC'!C21+'NECO-GAS'!C21</f>
        <v>168</v>
      </c>
      <c r="D21" s="60">
        <f>'NECO-ELECTRIC'!D21+'NECO-GAS'!D21</f>
        <v>245</v>
      </c>
      <c r="E21" s="60">
        <f>'NECO-ELECTRIC'!E21+'NECO-GAS'!E21</f>
        <v>232</v>
      </c>
      <c r="F21" s="60">
        <f>'NECO-ELECTRIC'!F21+'NECO-GAS'!F21</f>
        <v>170</v>
      </c>
      <c r="G21" s="60">
        <f>'NECO-ELECTRIC'!G21+'NECO-GAS'!G21</f>
        <v>227</v>
      </c>
      <c r="H21" s="60">
        <f>'NECO-ELECTRIC'!H21+'NECO-GAS'!H21</f>
        <v>177</v>
      </c>
      <c r="I21" s="60">
        <f>'NECO-ELECTRIC'!I21+'NECO-GAS'!I21</f>
        <v>214</v>
      </c>
      <c r="J21" s="60">
        <f>'NECO-ELECTRIC'!J21+'NECO-GAS'!J21</f>
        <v>180</v>
      </c>
      <c r="K21" s="60">
        <f>'NECO-ELECTRIC'!K21+'NECO-GAS'!K21</f>
        <v>218</v>
      </c>
      <c r="L21" s="266">
        <f>'NECO-ELECTRIC'!L21+'NECO-GAS'!L21</f>
        <v>257</v>
      </c>
      <c r="M21" s="61">
        <f>'NECO-ELECTRIC'!M21+'NECO-GAS'!M21</f>
        <v>228</v>
      </c>
      <c r="N21" s="60">
        <f>'NECO-ELECTRIC'!N21+'NECO-GAS'!N21</f>
        <v>196</v>
      </c>
      <c r="O21" s="61">
        <f>'NECO-ELECTRIC'!O21+'NECO-GAS'!O21</f>
        <v>266</v>
      </c>
      <c r="P21" s="60">
        <f>'NECO-ELECTRIC'!P21+'NECO-GAS'!P21</f>
        <v>326</v>
      </c>
      <c r="Q21" s="60">
        <f>'NECO-ELECTRIC'!Q21+'NECO-GAS'!Q21</f>
        <v>241</v>
      </c>
      <c r="R21" s="60">
        <f>'NECO-ELECTRIC'!R21+'NECO-GAS'!R21</f>
        <v>265</v>
      </c>
      <c r="S21" s="60">
        <f>'NECO-ELECTRIC'!S21+'NECO-GAS'!S21</f>
        <v>310</v>
      </c>
      <c r="T21" s="60">
        <f>'NECO-ELECTRIC'!T21+'NECO-GAS'!T21</f>
        <v>243</v>
      </c>
      <c r="U21" s="60">
        <f>'NECO-ELECTRIC'!U21+'NECO-GAS'!U21</f>
        <v>200</v>
      </c>
      <c r="V21" s="60">
        <f>'NECO-ELECTRIC'!V21+'NECO-GAS'!V21</f>
        <v>219</v>
      </c>
      <c r="W21" s="60">
        <f>'NECO-ELECTRIC'!W21+'NECO-GAS'!W21</f>
        <v>261</v>
      </c>
      <c r="X21" s="266">
        <f>'NECO-ELECTRIC'!X21+'NECO-GAS'!X21</f>
        <v>290</v>
      </c>
      <c r="Y21" s="61">
        <f>'NECO-ELECTRIC'!Y21+'NECO-GAS'!Y21</f>
        <v>294</v>
      </c>
      <c r="Z21" s="233">
        <f>'NECO-ELECTRIC'!Z21+'NECO-GAS'!Z21</f>
        <v>252</v>
      </c>
      <c r="AA21" s="233">
        <f>'NECO-ELECTRIC'!AA21+'NECO-GAS'!AA21</f>
        <v>226</v>
      </c>
      <c r="AB21" s="233">
        <f>'NECO-ELECTRIC'!AB21+'NECO-GAS'!AB21</f>
        <v>195</v>
      </c>
      <c r="AC21" s="233">
        <f>'NECO-ELECTRIC'!AC21+'NECO-GAS'!AC21</f>
        <v>174</v>
      </c>
      <c r="AD21" s="233">
        <f>'NECO-ELECTRIC'!AD21+'NECO-GAS'!AD21</f>
        <v>199</v>
      </c>
      <c r="AE21" s="233">
        <f>'NECO-ELECTRIC'!AE21+'NECO-GAS'!AE21</f>
        <v>255</v>
      </c>
      <c r="AF21" s="233">
        <f>'NECO-ELECTRIC'!AF21+'NECO-GAS'!AF21</f>
        <v>169</v>
      </c>
      <c r="AG21" s="233">
        <f>'NECO-ELECTRIC'!AG21+'NECO-GAS'!AG21</f>
        <v>172</v>
      </c>
      <c r="AH21" s="233">
        <f>'NECO-ELECTRIC'!AH21+'NECO-GAS'!AH21</f>
        <v>351</v>
      </c>
      <c r="AI21" s="60">
        <f>'NECO-ELECTRIC'!AI21+'NECO-GAS'!AI21</f>
        <v>400</v>
      </c>
      <c r="AJ21" s="379">
        <f>'NECO-ELECTRIC'!AJ21+'NECO-GAS'!AJ21</f>
        <v>391</v>
      </c>
      <c r="AK21" s="171">
        <f t="shared" si="28"/>
        <v>0.58333333333333337</v>
      </c>
      <c r="AL21" s="171">
        <f t="shared" si="28"/>
        <v>0.33061224489795921</v>
      </c>
      <c r="AM21" s="171">
        <f t="shared" si="28"/>
        <v>3.8793103448275863E-2</v>
      </c>
      <c r="AN21" s="171">
        <f t="shared" si="28"/>
        <v>0.55882352941176472</v>
      </c>
      <c r="AO21" s="171">
        <f t="shared" si="28"/>
        <v>0.3656387665198238</v>
      </c>
      <c r="AP21" s="171">
        <f t="shared" si="28"/>
        <v>0.3728813559322034</v>
      </c>
      <c r="AQ21" s="171">
        <f t="shared" si="28"/>
        <v>-6.5420560747663545E-2</v>
      </c>
      <c r="AR21" s="171">
        <f t="shared" si="28"/>
        <v>0.21666666666666667</v>
      </c>
      <c r="AS21" s="171">
        <f t="shared" si="28"/>
        <v>0.19724770642201836</v>
      </c>
      <c r="AT21" s="171">
        <f t="shared" si="28"/>
        <v>0.12840466926070038</v>
      </c>
      <c r="AU21" s="171">
        <f t="shared" si="29"/>
        <v>0.28947368421052633</v>
      </c>
      <c r="AV21" s="171">
        <f t="shared" si="29"/>
        <v>0.2857142857142857</v>
      </c>
      <c r="AW21" s="171">
        <f t="shared" si="29"/>
        <v>-0.15037593984962405</v>
      </c>
      <c r="AX21" s="171">
        <f t="shared" si="29"/>
        <v>-0.40184049079754602</v>
      </c>
      <c r="AY21" s="171">
        <f t="shared" si="29"/>
        <v>-0.27800829875518673</v>
      </c>
      <c r="AZ21" s="171">
        <f t="shared" si="29"/>
        <v>-0.24905660377358491</v>
      </c>
      <c r="BA21" s="171">
        <f t="shared" si="29"/>
        <v>-0.17741935483870969</v>
      </c>
      <c r="BB21" s="171">
        <f t="shared" si="29"/>
        <v>-0.30452674897119342</v>
      </c>
      <c r="BC21" s="171">
        <f t="shared" si="29"/>
        <v>-0.14000000000000001</v>
      </c>
      <c r="BD21" s="326">
        <f t="shared" si="29"/>
        <v>0.60273972602739723</v>
      </c>
      <c r="BE21" s="326">
        <f t="shared" si="29"/>
        <v>0.53256704980842917</v>
      </c>
      <c r="BF21" s="201">
        <f t="shared" si="29"/>
        <v>0.34827586206896549</v>
      </c>
      <c r="BG21" s="77">
        <f t="shared" si="30"/>
        <v>98</v>
      </c>
      <c r="BH21" s="62">
        <f t="shared" si="30"/>
        <v>81</v>
      </c>
      <c r="BI21" s="63">
        <f t="shared" si="30"/>
        <v>9</v>
      </c>
      <c r="BJ21" s="63">
        <f t="shared" si="30"/>
        <v>95</v>
      </c>
      <c r="BK21" s="63">
        <f t="shared" si="30"/>
        <v>83</v>
      </c>
      <c r="BL21" s="63">
        <f t="shared" si="30"/>
        <v>66</v>
      </c>
      <c r="BM21" s="63">
        <f t="shared" si="30"/>
        <v>-14</v>
      </c>
      <c r="BN21" s="63">
        <f t="shared" si="30"/>
        <v>39</v>
      </c>
      <c r="BO21" s="63">
        <f t="shared" si="30"/>
        <v>43</v>
      </c>
      <c r="BP21" s="63">
        <f t="shared" si="30"/>
        <v>33</v>
      </c>
      <c r="BQ21" s="63">
        <f t="shared" si="31"/>
        <v>66</v>
      </c>
      <c r="BR21" s="63">
        <f t="shared" si="31"/>
        <v>56</v>
      </c>
      <c r="BS21" s="63">
        <f t="shared" si="31"/>
        <v>-40</v>
      </c>
      <c r="BT21" s="63">
        <f t="shared" si="31"/>
        <v>-131</v>
      </c>
      <c r="BU21" s="63">
        <f t="shared" si="31"/>
        <v>-67</v>
      </c>
      <c r="BV21" s="63">
        <f t="shared" si="31"/>
        <v>-66</v>
      </c>
      <c r="BW21" s="63">
        <f t="shared" si="31"/>
        <v>-55</v>
      </c>
      <c r="BX21" s="63">
        <f t="shared" si="31"/>
        <v>-74</v>
      </c>
      <c r="BY21" s="63">
        <f t="shared" si="31"/>
        <v>-28</v>
      </c>
      <c r="BZ21" s="339">
        <f t="shared" si="31"/>
        <v>132</v>
      </c>
      <c r="CA21" s="339">
        <f t="shared" si="31"/>
        <v>139</v>
      </c>
      <c r="CB21" s="359">
        <f t="shared" si="31"/>
        <v>101</v>
      </c>
      <c r="CC21" s="367"/>
    </row>
    <row r="22" spans="1:81" s="70" customFormat="1" x14ac:dyDescent="0.3">
      <c r="A22" s="142"/>
      <c r="B22" s="58" t="s">
        <v>35</v>
      </c>
      <c r="C22" s="129">
        <f t="shared" ref="C22:R22" si="32">SUM(C17:C21)</f>
        <v>135783</v>
      </c>
      <c r="D22" s="130">
        <f t="shared" si="32"/>
        <v>146867</v>
      </c>
      <c r="E22" s="130">
        <f t="shared" si="32"/>
        <v>138665</v>
      </c>
      <c r="F22" s="130">
        <f t="shared" si="32"/>
        <v>130601</v>
      </c>
      <c r="G22" s="130">
        <f t="shared" si="32"/>
        <v>140568</v>
      </c>
      <c r="H22" s="130">
        <f t="shared" si="32"/>
        <v>138997</v>
      </c>
      <c r="I22" s="130">
        <f t="shared" si="32"/>
        <v>146141</v>
      </c>
      <c r="J22" s="130">
        <f t="shared" si="32"/>
        <v>144431</v>
      </c>
      <c r="K22" s="130">
        <f t="shared" si="32"/>
        <v>161334</v>
      </c>
      <c r="L22" s="270">
        <f t="shared" si="32"/>
        <v>155352</v>
      </c>
      <c r="M22" s="80">
        <f t="shared" si="32"/>
        <v>155093</v>
      </c>
      <c r="N22" s="130">
        <f t="shared" si="32"/>
        <v>164781</v>
      </c>
      <c r="O22" s="80">
        <f t="shared" si="32"/>
        <v>175819</v>
      </c>
      <c r="P22" s="130">
        <f t="shared" si="32"/>
        <v>182484</v>
      </c>
      <c r="Q22" s="130">
        <f t="shared" si="32"/>
        <v>170161</v>
      </c>
      <c r="R22" s="130">
        <f t="shared" si="32"/>
        <v>172594</v>
      </c>
      <c r="S22" s="130">
        <f t="shared" ref="S22:T22" si="33">SUM(S17:S21)</f>
        <v>162055</v>
      </c>
      <c r="T22" s="130">
        <f t="shared" si="33"/>
        <v>168424</v>
      </c>
      <c r="U22" s="130">
        <f t="shared" ref="U22:V22" si="34">SUM(U17:U21)</f>
        <v>175050</v>
      </c>
      <c r="V22" s="130">
        <f t="shared" si="34"/>
        <v>176178</v>
      </c>
      <c r="W22" s="130">
        <f t="shared" ref="W22" si="35">SUM(W17:W21)</f>
        <v>178803</v>
      </c>
      <c r="X22" s="270">
        <f t="shared" ref="X22:Y22" si="36">SUM(X17:X21)</f>
        <v>184928</v>
      </c>
      <c r="Y22" s="80">
        <f t="shared" si="36"/>
        <v>162280</v>
      </c>
      <c r="Z22" s="237">
        <f t="shared" ref="Z22" si="37">SUM(Z17:Z21)</f>
        <v>172227</v>
      </c>
      <c r="AA22" s="237">
        <f t="shared" ref="AA22:AB22" si="38">SUM(AA17:AA21)</f>
        <v>165248</v>
      </c>
      <c r="AB22" s="237">
        <f t="shared" si="38"/>
        <v>164786</v>
      </c>
      <c r="AC22" s="237">
        <f t="shared" ref="AC22:AD22" si="39">SUM(AC17:AC21)</f>
        <v>157205</v>
      </c>
      <c r="AD22" s="237">
        <f t="shared" si="39"/>
        <v>159571</v>
      </c>
      <c r="AE22" s="237">
        <f t="shared" ref="AE22" si="40">SUM(AE17:AE21)</f>
        <v>154229</v>
      </c>
      <c r="AF22" s="237">
        <f t="shared" ref="AF22" si="41">SUM(AF17:AF21)</f>
        <v>146282</v>
      </c>
      <c r="AG22" s="237">
        <f t="shared" ref="AG22:AH22" si="42">SUM(AG17:AG21)</f>
        <v>149326</v>
      </c>
      <c r="AH22" s="237">
        <f t="shared" si="42"/>
        <v>160735</v>
      </c>
      <c r="AI22" s="130">
        <f t="shared" ref="AI22" si="43">SUM(AI17:AI21)</f>
        <v>174005</v>
      </c>
      <c r="AJ22" s="380">
        <f t="shared" ref="AJ22" si="44">SUM(AJ17:AJ21)</f>
        <v>167550</v>
      </c>
      <c r="AK22" s="202">
        <f t="shared" si="28"/>
        <v>0.29485281662652907</v>
      </c>
      <c r="AL22" s="203">
        <f t="shared" si="28"/>
        <v>0.24251193256483758</v>
      </c>
      <c r="AM22" s="204">
        <f t="shared" si="28"/>
        <v>0.22713734540078606</v>
      </c>
      <c r="AN22" s="204">
        <f t="shared" si="28"/>
        <v>0.32153658854066969</v>
      </c>
      <c r="AO22" s="204">
        <f t="shared" si="28"/>
        <v>0.1528584030504809</v>
      </c>
      <c r="AP22" s="204">
        <f t="shared" si="28"/>
        <v>0.21170960524327864</v>
      </c>
      <c r="AQ22" s="204">
        <f t="shared" si="28"/>
        <v>0.19781580802102081</v>
      </c>
      <c r="AR22" s="204">
        <f t="shared" si="28"/>
        <v>0.21980738207171591</v>
      </c>
      <c r="AS22" s="204">
        <f t="shared" si="28"/>
        <v>0.10827847818810667</v>
      </c>
      <c r="AT22" s="204">
        <f t="shared" si="28"/>
        <v>0.19038055512642257</v>
      </c>
      <c r="AU22" s="204">
        <f t="shared" si="29"/>
        <v>4.6339937972700251E-2</v>
      </c>
      <c r="AV22" s="204">
        <f t="shared" si="29"/>
        <v>4.5187248529866914E-2</v>
      </c>
      <c r="AW22" s="204">
        <f t="shared" si="29"/>
        <v>-6.0124332410035321E-2</v>
      </c>
      <c r="AX22" s="204">
        <f t="shared" si="29"/>
        <v>-9.6983845159027637E-2</v>
      </c>
      <c r="AY22" s="204">
        <f t="shared" si="29"/>
        <v>-7.6139655972872755E-2</v>
      </c>
      <c r="AZ22" s="204">
        <f t="shared" si="29"/>
        <v>-7.5454534920101513E-2</v>
      </c>
      <c r="BA22" s="204">
        <f t="shared" si="29"/>
        <v>-4.8292246459535344E-2</v>
      </c>
      <c r="BB22" s="204">
        <f t="shared" si="29"/>
        <v>-0.13146582434807391</v>
      </c>
      <c r="BC22" s="204">
        <f t="shared" si="29"/>
        <v>-0.14695229934304485</v>
      </c>
      <c r="BD22" s="329">
        <f t="shared" si="29"/>
        <v>-8.7655666428271412E-2</v>
      </c>
      <c r="BE22" s="329">
        <f t="shared" si="29"/>
        <v>-2.6834001666638702E-2</v>
      </c>
      <c r="BF22" s="205">
        <f t="shared" si="29"/>
        <v>-9.3971707907942556E-2</v>
      </c>
      <c r="BG22" s="129">
        <f t="shared" ref="BG22:BI22" si="45">SUM(BG17:BG21)</f>
        <v>40036</v>
      </c>
      <c r="BH22" s="131">
        <f t="shared" si="45"/>
        <v>35617</v>
      </c>
      <c r="BI22" s="132">
        <f t="shared" si="45"/>
        <v>31496</v>
      </c>
      <c r="BJ22" s="132">
        <f t="shared" ref="BJ22:BK22" si="46">SUM(BJ17:BJ21)</f>
        <v>41993</v>
      </c>
      <c r="BK22" s="132">
        <f t="shared" si="46"/>
        <v>21487</v>
      </c>
      <c r="BL22" s="132">
        <f t="shared" ref="BL22:BM22" si="47">SUM(BL17:BL21)</f>
        <v>29427</v>
      </c>
      <c r="BM22" s="132">
        <f t="shared" si="47"/>
        <v>28909</v>
      </c>
      <c r="BN22" s="132">
        <f t="shared" ref="BN22:BO22" si="48">SUM(BN17:BN21)</f>
        <v>31747</v>
      </c>
      <c r="BO22" s="132">
        <f t="shared" si="48"/>
        <v>17469</v>
      </c>
      <c r="BP22" s="132">
        <f t="shared" ref="BP22:BQ22" si="49">SUM(BP17:BP21)</f>
        <v>29576</v>
      </c>
      <c r="BQ22" s="132">
        <f t="shared" si="49"/>
        <v>7187</v>
      </c>
      <c r="BR22" s="132">
        <f t="shared" ref="BR22" si="50">SUM(BR17:BR21)</f>
        <v>7446</v>
      </c>
      <c r="BS22" s="132">
        <f t="shared" ref="BS22:BT22" si="51">SUM(BS17:BS21)</f>
        <v>-10571</v>
      </c>
      <c r="BT22" s="132">
        <f t="shared" si="51"/>
        <v>-17698</v>
      </c>
      <c r="BU22" s="132">
        <f t="shared" ref="BU22:BV22" si="52">SUM(BU17:BU21)</f>
        <v>-12956</v>
      </c>
      <c r="BV22" s="132">
        <f t="shared" si="52"/>
        <v>-13023</v>
      </c>
      <c r="BW22" s="132">
        <f t="shared" ref="BW22:BX22" si="53">SUM(BW17:BW21)</f>
        <v>-7826</v>
      </c>
      <c r="BX22" s="132">
        <f t="shared" si="53"/>
        <v>-22142</v>
      </c>
      <c r="BY22" s="132">
        <f t="shared" ref="BY22:BZ22" si="54">SUM(BY17:BY21)</f>
        <v>-25724</v>
      </c>
      <c r="BZ22" s="342">
        <f t="shared" si="54"/>
        <v>-15443</v>
      </c>
      <c r="CA22" s="342">
        <f t="shared" ref="CA22:CB22" si="55">SUM(CA17:CA21)</f>
        <v>-4798</v>
      </c>
      <c r="CB22" s="342">
        <f t="shared" si="55"/>
        <v>-17378</v>
      </c>
      <c r="CC22" s="368"/>
    </row>
    <row r="23" spans="1:81" s="57" customFormat="1" x14ac:dyDescent="0.3">
      <c r="A23" s="140">
        <f>+A16+1</f>
        <v>3</v>
      </c>
      <c r="B23" s="81" t="s">
        <v>17</v>
      </c>
      <c r="C23" s="82"/>
      <c r="D23" s="83"/>
      <c r="E23" s="83"/>
      <c r="F23" s="83"/>
      <c r="G23" s="83"/>
      <c r="H23" s="83"/>
      <c r="I23" s="83"/>
      <c r="J23" s="83"/>
      <c r="K23" s="83"/>
      <c r="L23" s="271"/>
      <c r="M23" s="84"/>
      <c r="N23" s="83"/>
      <c r="O23" s="84"/>
      <c r="P23" s="83"/>
      <c r="Q23" s="83"/>
      <c r="R23" s="83"/>
      <c r="S23" s="83"/>
      <c r="T23" s="83"/>
      <c r="U23" s="83"/>
      <c r="V23" s="83"/>
      <c r="W23" s="83"/>
      <c r="X23" s="271"/>
      <c r="Y23" s="84"/>
      <c r="Z23" s="238"/>
      <c r="AA23" s="238"/>
      <c r="AB23" s="238"/>
      <c r="AC23" s="238"/>
      <c r="AD23" s="238"/>
      <c r="AE23" s="238"/>
      <c r="AF23" s="238"/>
      <c r="AG23" s="238"/>
      <c r="AH23" s="238"/>
      <c r="AI23" s="83"/>
      <c r="AJ23" s="381"/>
      <c r="AK23" s="206"/>
      <c r="AL23" s="207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330"/>
      <c r="BE23" s="330"/>
      <c r="BF23" s="209"/>
      <c r="BG23" s="82"/>
      <c r="BH23" s="85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343"/>
      <c r="CA23" s="343"/>
      <c r="CB23" s="343"/>
      <c r="CC23" s="367"/>
    </row>
    <row r="24" spans="1:81" s="57" customFormat="1" x14ac:dyDescent="0.3">
      <c r="A24" s="138"/>
      <c r="B24" s="58" t="s">
        <v>30</v>
      </c>
      <c r="C24" s="59">
        <f>'NECO-ELECTRIC'!C24+'NECO-GAS'!C24</f>
        <v>50764</v>
      </c>
      <c r="D24" s="60">
        <f>'NECO-ELECTRIC'!D24+'NECO-GAS'!D24</f>
        <v>54685</v>
      </c>
      <c r="E24" s="60">
        <f>'NECO-ELECTRIC'!E24+'NECO-GAS'!E24</f>
        <v>46532</v>
      </c>
      <c r="F24" s="60">
        <f>'NECO-ELECTRIC'!F24+'NECO-GAS'!F24</f>
        <v>42717</v>
      </c>
      <c r="G24" s="60">
        <f>'NECO-ELECTRIC'!G24+'NECO-GAS'!G24</f>
        <v>51718</v>
      </c>
      <c r="H24" s="60">
        <f>'NECO-ELECTRIC'!H24+'NECO-GAS'!H24</f>
        <v>51339</v>
      </c>
      <c r="I24" s="60">
        <f>'NECO-ELECTRIC'!I24+'NECO-GAS'!I24</f>
        <v>54239</v>
      </c>
      <c r="J24" s="60">
        <f>'NECO-ELECTRIC'!J24+'NECO-GAS'!J24</f>
        <v>51384</v>
      </c>
      <c r="K24" s="60">
        <f>'NECO-ELECTRIC'!K24+'NECO-GAS'!K24</f>
        <v>57711</v>
      </c>
      <c r="L24" s="266">
        <f>'NECO-ELECTRIC'!L24+'NECO-GAS'!L24</f>
        <v>51536</v>
      </c>
      <c r="M24" s="61">
        <f>'NECO-ELECTRIC'!M24+'NECO-GAS'!M24</f>
        <v>48683</v>
      </c>
      <c r="N24" s="60">
        <f>'NECO-ELECTRIC'!N24+'NECO-GAS'!N24</f>
        <v>61753</v>
      </c>
      <c r="O24" s="61">
        <f>'NECO-ELECTRIC'!O24+'NECO-GAS'!O24</f>
        <v>58972</v>
      </c>
      <c r="P24" s="60">
        <f>'NECO-ELECTRIC'!P24+'NECO-GAS'!P24</f>
        <v>51732</v>
      </c>
      <c r="Q24" s="60">
        <f>'NECO-ELECTRIC'!Q24+'NECO-GAS'!Q24</f>
        <v>42043</v>
      </c>
      <c r="R24" s="60">
        <f>'NECO-ELECTRIC'!R24+'NECO-GAS'!R24</f>
        <v>48534</v>
      </c>
      <c r="S24" s="60">
        <f>'NECO-ELECTRIC'!S24+'NECO-GAS'!S24</f>
        <v>40690</v>
      </c>
      <c r="T24" s="60">
        <f>'NECO-ELECTRIC'!T24+'NECO-GAS'!T24</f>
        <v>47747</v>
      </c>
      <c r="U24" s="60">
        <f>'NECO-ELECTRIC'!U24+'NECO-GAS'!U24</f>
        <v>53055</v>
      </c>
      <c r="V24" s="60">
        <f>'NECO-ELECTRIC'!V24+'NECO-GAS'!V24</f>
        <v>49715</v>
      </c>
      <c r="W24" s="60">
        <f>'NECO-ELECTRIC'!W24+'NECO-GAS'!W24</f>
        <v>47731</v>
      </c>
      <c r="X24" s="266">
        <f>'NECO-ELECTRIC'!X24+'NECO-GAS'!X24</f>
        <v>53836</v>
      </c>
      <c r="Y24" s="61">
        <f>'NECO-ELECTRIC'!Y24+'NECO-GAS'!Y24</f>
        <v>40054</v>
      </c>
      <c r="Z24" s="233">
        <f>'NECO-ELECTRIC'!Z24+'NECO-GAS'!Z24</f>
        <v>49180</v>
      </c>
      <c r="AA24" s="233">
        <f>'NECO-ELECTRIC'!AA24+'NECO-GAS'!AA24</f>
        <v>44036</v>
      </c>
      <c r="AB24" s="233">
        <f>'NECO-ELECTRIC'!AB24+'NECO-GAS'!AB24</f>
        <v>39720</v>
      </c>
      <c r="AC24" s="233">
        <f>'NECO-ELECTRIC'!AC24+'NECO-GAS'!AC24</f>
        <v>36069</v>
      </c>
      <c r="AD24" s="233">
        <f>'NECO-ELECTRIC'!AD24+'NECO-GAS'!AD24</f>
        <v>44363</v>
      </c>
      <c r="AE24" s="233">
        <f>'NECO-ELECTRIC'!AE24+'NECO-GAS'!AE24</f>
        <v>42595</v>
      </c>
      <c r="AF24" s="233">
        <f>'NECO-ELECTRIC'!AF24+'NECO-GAS'!AF24</f>
        <v>41679</v>
      </c>
      <c r="AG24" s="233">
        <f>'NECO-ELECTRIC'!AG24+'NECO-GAS'!AG24</f>
        <v>46322</v>
      </c>
      <c r="AH24" s="233">
        <f>'NECO-ELECTRIC'!AH24+'NECO-GAS'!AH24</f>
        <v>51579</v>
      </c>
      <c r="AI24" s="60">
        <f>'NECO-ELECTRIC'!AI24+'NECO-GAS'!AI24</f>
        <v>58700</v>
      </c>
      <c r="AJ24" s="379">
        <f>'NECO-ELECTRIC'!AJ24+'NECO-GAS'!AJ24</f>
        <v>52249</v>
      </c>
      <c r="AK24" s="171">
        <f t="shared" ref="AK24:AT29" si="56">IF(ISERROR((O24-C24)/C24)=TRUE,0,(O24-C24)/C24)</f>
        <v>0.1616893861791821</v>
      </c>
      <c r="AL24" s="171">
        <f t="shared" si="56"/>
        <v>-5.400018286550242E-2</v>
      </c>
      <c r="AM24" s="171">
        <f t="shared" si="56"/>
        <v>-9.6471245594429642E-2</v>
      </c>
      <c r="AN24" s="171">
        <f t="shared" si="56"/>
        <v>0.13617529320879276</v>
      </c>
      <c r="AO24" s="171">
        <f t="shared" si="56"/>
        <v>-0.21323330368537066</v>
      </c>
      <c r="AP24" s="171">
        <f t="shared" si="56"/>
        <v>-6.9966302421161294E-2</v>
      </c>
      <c r="AQ24" s="171">
        <f t="shared" si="56"/>
        <v>-2.1829311012371171E-2</v>
      </c>
      <c r="AR24" s="171">
        <f t="shared" si="56"/>
        <v>-3.2480927915304374E-2</v>
      </c>
      <c r="AS24" s="171">
        <f t="shared" si="56"/>
        <v>-0.17293063714023324</v>
      </c>
      <c r="AT24" s="171">
        <f t="shared" si="56"/>
        <v>4.4628997205836698E-2</v>
      </c>
      <c r="AU24" s="171">
        <f t="shared" ref="AU24:BF29" si="57">IF(ISERROR((Y24-M24)/M24)=TRUE,0,(Y24-M24)/M24)</f>
        <v>-0.17724873159008278</v>
      </c>
      <c r="AV24" s="171">
        <f t="shared" si="57"/>
        <v>-0.20360144446423656</v>
      </c>
      <c r="AW24" s="171">
        <f t="shared" si="57"/>
        <v>-0.25327273960523639</v>
      </c>
      <c r="AX24" s="171">
        <f t="shared" si="57"/>
        <v>-0.2321967061006727</v>
      </c>
      <c r="AY24" s="171">
        <f t="shared" si="57"/>
        <v>-0.142092619461028</v>
      </c>
      <c r="AZ24" s="171">
        <f t="shared" si="57"/>
        <v>-8.5939753574813538E-2</v>
      </c>
      <c r="BA24" s="171">
        <f t="shared" si="57"/>
        <v>4.6817399852543622E-2</v>
      </c>
      <c r="BB24" s="171">
        <f t="shared" si="57"/>
        <v>-0.12708651852472408</v>
      </c>
      <c r="BC24" s="171">
        <f t="shared" si="57"/>
        <v>-0.12690604090095184</v>
      </c>
      <c r="BD24" s="326">
        <f t="shared" si="57"/>
        <v>3.7493714170773407E-2</v>
      </c>
      <c r="BE24" s="326">
        <f t="shared" si="57"/>
        <v>0.22980871969998534</v>
      </c>
      <c r="BF24" s="201">
        <f t="shared" si="57"/>
        <v>-2.9478415929861061E-2</v>
      </c>
      <c r="BG24" s="77">
        <f t="shared" ref="BG24:BP28" si="58">O24-C24</f>
        <v>8208</v>
      </c>
      <c r="BH24" s="62">
        <f t="shared" si="58"/>
        <v>-2953</v>
      </c>
      <c r="BI24" s="63">
        <f t="shared" si="58"/>
        <v>-4489</v>
      </c>
      <c r="BJ24" s="63">
        <f t="shared" si="58"/>
        <v>5817</v>
      </c>
      <c r="BK24" s="63">
        <f t="shared" si="58"/>
        <v>-11028</v>
      </c>
      <c r="BL24" s="63">
        <f t="shared" si="58"/>
        <v>-3592</v>
      </c>
      <c r="BM24" s="63">
        <f t="shared" si="58"/>
        <v>-1184</v>
      </c>
      <c r="BN24" s="63">
        <f t="shared" si="58"/>
        <v>-1669</v>
      </c>
      <c r="BO24" s="63">
        <f t="shared" si="58"/>
        <v>-9980</v>
      </c>
      <c r="BP24" s="63">
        <f t="shared" si="58"/>
        <v>2300</v>
      </c>
      <c r="BQ24" s="63">
        <f t="shared" ref="BQ24:CB28" si="59">Y24-M24</f>
        <v>-8629</v>
      </c>
      <c r="BR24" s="63">
        <f t="shared" si="59"/>
        <v>-12573</v>
      </c>
      <c r="BS24" s="63">
        <f t="shared" si="59"/>
        <v>-14936</v>
      </c>
      <c r="BT24" s="63">
        <f t="shared" si="59"/>
        <v>-12012</v>
      </c>
      <c r="BU24" s="63">
        <f t="shared" si="59"/>
        <v>-5974</v>
      </c>
      <c r="BV24" s="63">
        <f t="shared" si="59"/>
        <v>-4171</v>
      </c>
      <c r="BW24" s="63">
        <f t="shared" si="59"/>
        <v>1905</v>
      </c>
      <c r="BX24" s="63">
        <f t="shared" si="59"/>
        <v>-6068</v>
      </c>
      <c r="BY24" s="63">
        <f t="shared" si="59"/>
        <v>-6733</v>
      </c>
      <c r="BZ24" s="339">
        <f t="shared" si="59"/>
        <v>1864</v>
      </c>
      <c r="CA24" s="339">
        <f t="shared" si="59"/>
        <v>10969</v>
      </c>
      <c r="CB24" s="359">
        <f t="shared" si="59"/>
        <v>-1587</v>
      </c>
      <c r="CC24" s="367"/>
    </row>
    <row r="25" spans="1:81" s="57" customFormat="1" x14ac:dyDescent="0.3">
      <c r="A25" s="138"/>
      <c r="B25" s="58" t="s">
        <v>31</v>
      </c>
      <c r="C25" s="59">
        <f>'NECO-ELECTRIC'!C25+'NECO-GAS'!C25</f>
        <v>5033</v>
      </c>
      <c r="D25" s="60">
        <f>'NECO-ELECTRIC'!D25+'NECO-GAS'!D25</f>
        <v>5160</v>
      </c>
      <c r="E25" s="60">
        <f>'NECO-ELECTRIC'!E25+'NECO-GAS'!E25</f>
        <v>4455</v>
      </c>
      <c r="F25" s="60">
        <f>'NECO-ELECTRIC'!F25+'NECO-GAS'!F25</f>
        <v>4011</v>
      </c>
      <c r="G25" s="60">
        <f>'NECO-ELECTRIC'!G25+'NECO-GAS'!G25</f>
        <v>4591</v>
      </c>
      <c r="H25" s="60">
        <f>'NECO-ELECTRIC'!H25+'NECO-GAS'!H25</f>
        <v>4660</v>
      </c>
      <c r="I25" s="60">
        <f>'NECO-ELECTRIC'!I25+'NECO-GAS'!I25</f>
        <v>5300</v>
      </c>
      <c r="J25" s="60">
        <f>'NECO-ELECTRIC'!J25+'NECO-GAS'!J25</f>
        <v>4838</v>
      </c>
      <c r="K25" s="60">
        <f>'NECO-ELECTRIC'!K25+'NECO-GAS'!K25</f>
        <v>4899</v>
      </c>
      <c r="L25" s="266">
        <f>'NECO-ELECTRIC'!L25+'NECO-GAS'!L25</f>
        <v>4950</v>
      </c>
      <c r="M25" s="61">
        <f>'NECO-ELECTRIC'!M25+'NECO-GAS'!M25</f>
        <v>5059</v>
      </c>
      <c r="N25" s="60">
        <f>'NECO-ELECTRIC'!N25+'NECO-GAS'!N25</f>
        <v>4820</v>
      </c>
      <c r="O25" s="61">
        <f>'NECO-ELECTRIC'!O25+'NECO-GAS'!O25</f>
        <v>4179</v>
      </c>
      <c r="P25" s="60">
        <f>'NECO-ELECTRIC'!P25+'NECO-GAS'!P25</f>
        <v>3899</v>
      </c>
      <c r="Q25" s="60">
        <f>'NECO-ELECTRIC'!Q25+'NECO-GAS'!Q25</f>
        <v>3367</v>
      </c>
      <c r="R25" s="60">
        <f>'NECO-ELECTRIC'!R25+'NECO-GAS'!R25</f>
        <v>3782</v>
      </c>
      <c r="S25" s="60">
        <f>'NECO-ELECTRIC'!S25+'NECO-GAS'!S25</f>
        <v>3173</v>
      </c>
      <c r="T25" s="60">
        <f>'NECO-ELECTRIC'!T25+'NECO-GAS'!T25</f>
        <v>3923</v>
      </c>
      <c r="U25" s="60">
        <f>'NECO-ELECTRIC'!U25+'NECO-GAS'!U25</f>
        <v>4445</v>
      </c>
      <c r="V25" s="60">
        <f>'NECO-ELECTRIC'!V25+'NECO-GAS'!V25</f>
        <v>3521</v>
      </c>
      <c r="W25" s="60">
        <f>'NECO-ELECTRIC'!W25+'NECO-GAS'!W25</f>
        <v>3257</v>
      </c>
      <c r="X25" s="266">
        <f>'NECO-ELECTRIC'!X25+'NECO-GAS'!X25</f>
        <v>3839</v>
      </c>
      <c r="Y25" s="61">
        <f>'NECO-ELECTRIC'!Y25+'NECO-GAS'!Y25</f>
        <v>3341</v>
      </c>
      <c r="Z25" s="233">
        <f>'NECO-ELECTRIC'!Z25+'NECO-GAS'!Z25</f>
        <v>4341</v>
      </c>
      <c r="AA25" s="233">
        <f>'NECO-ELECTRIC'!AA25+'NECO-GAS'!AA25</f>
        <v>3820</v>
      </c>
      <c r="AB25" s="233">
        <f>'NECO-ELECTRIC'!AB25+'NECO-GAS'!AB25</f>
        <v>3350</v>
      </c>
      <c r="AC25" s="233">
        <f>'NECO-ELECTRIC'!AC25+'NECO-GAS'!AC25</f>
        <v>3343</v>
      </c>
      <c r="AD25" s="233">
        <f>'NECO-ELECTRIC'!AD25+'NECO-GAS'!AD25</f>
        <v>3483</v>
      </c>
      <c r="AE25" s="233">
        <f>'NECO-ELECTRIC'!AE25+'NECO-GAS'!AE25</f>
        <v>4080</v>
      </c>
      <c r="AF25" s="233">
        <f>'NECO-ELECTRIC'!AF25+'NECO-GAS'!AF25</f>
        <v>3462</v>
      </c>
      <c r="AG25" s="233">
        <f>'NECO-ELECTRIC'!AG25+'NECO-GAS'!AG25</f>
        <v>3107</v>
      </c>
      <c r="AH25" s="233">
        <f>'NECO-ELECTRIC'!AH25+'NECO-GAS'!AH25</f>
        <v>3861</v>
      </c>
      <c r="AI25" s="60">
        <f>'NECO-ELECTRIC'!AI25+'NECO-GAS'!AI25</f>
        <v>4473</v>
      </c>
      <c r="AJ25" s="379">
        <f>'NECO-ELECTRIC'!AJ25+'NECO-GAS'!AJ25</f>
        <v>4213</v>
      </c>
      <c r="AK25" s="171">
        <f t="shared" si="56"/>
        <v>-0.16968011126564672</v>
      </c>
      <c r="AL25" s="171">
        <f t="shared" si="56"/>
        <v>-0.24437984496124032</v>
      </c>
      <c r="AM25" s="171">
        <f t="shared" si="56"/>
        <v>-0.24421997755331087</v>
      </c>
      <c r="AN25" s="171">
        <f t="shared" si="56"/>
        <v>-5.7092994265769137E-2</v>
      </c>
      <c r="AO25" s="171">
        <f t="shared" si="56"/>
        <v>-0.30886517098671312</v>
      </c>
      <c r="AP25" s="171">
        <f t="shared" si="56"/>
        <v>-0.15815450643776824</v>
      </c>
      <c r="AQ25" s="171">
        <f t="shared" si="56"/>
        <v>-0.16132075471698112</v>
      </c>
      <c r="AR25" s="171">
        <f t="shared" si="56"/>
        <v>-0.27221992558908642</v>
      </c>
      <c r="AS25" s="171">
        <f t="shared" si="56"/>
        <v>-0.33517044294754034</v>
      </c>
      <c r="AT25" s="171">
        <f t="shared" si="56"/>
        <v>-0.22444444444444445</v>
      </c>
      <c r="AU25" s="171">
        <f t="shared" si="57"/>
        <v>-0.3395928049021546</v>
      </c>
      <c r="AV25" s="171">
        <f t="shared" si="57"/>
        <v>-9.9377593360995845E-2</v>
      </c>
      <c r="AW25" s="171">
        <f t="shared" si="57"/>
        <v>-8.5905719071548217E-2</v>
      </c>
      <c r="AX25" s="171">
        <f t="shared" si="57"/>
        <v>-0.14080533470120543</v>
      </c>
      <c r="AY25" s="171">
        <f t="shared" si="57"/>
        <v>-7.1280071280071279E-3</v>
      </c>
      <c r="AZ25" s="171">
        <f t="shared" si="57"/>
        <v>-7.9058699101004756E-2</v>
      </c>
      <c r="BA25" s="171">
        <f t="shared" si="57"/>
        <v>0.28584935392373151</v>
      </c>
      <c r="BB25" s="171">
        <f t="shared" si="57"/>
        <v>-0.1175121080805506</v>
      </c>
      <c r="BC25" s="171">
        <f t="shared" si="57"/>
        <v>-0.30101237345331833</v>
      </c>
      <c r="BD25" s="326">
        <f t="shared" si="57"/>
        <v>9.6563476285146263E-2</v>
      </c>
      <c r="BE25" s="326">
        <f t="shared" si="57"/>
        <v>0.37334970832054037</v>
      </c>
      <c r="BF25" s="201">
        <f t="shared" si="57"/>
        <v>9.7421203438395415E-2</v>
      </c>
      <c r="BG25" s="77">
        <f t="shared" si="58"/>
        <v>-854</v>
      </c>
      <c r="BH25" s="62">
        <f t="shared" si="58"/>
        <v>-1261</v>
      </c>
      <c r="BI25" s="63">
        <f t="shared" si="58"/>
        <v>-1088</v>
      </c>
      <c r="BJ25" s="63">
        <f t="shared" si="58"/>
        <v>-229</v>
      </c>
      <c r="BK25" s="63">
        <f t="shared" si="58"/>
        <v>-1418</v>
      </c>
      <c r="BL25" s="63">
        <f t="shared" si="58"/>
        <v>-737</v>
      </c>
      <c r="BM25" s="63">
        <f t="shared" si="58"/>
        <v>-855</v>
      </c>
      <c r="BN25" s="63">
        <f t="shared" si="58"/>
        <v>-1317</v>
      </c>
      <c r="BO25" s="63">
        <f t="shared" si="58"/>
        <v>-1642</v>
      </c>
      <c r="BP25" s="63">
        <f t="shared" si="58"/>
        <v>-1111</v>
      </c>
      <c r="BQ25" s="63">
        <f t="shared" si="59"/>
        <v>-1718</v>
      </c>
      <c r="BR25" s="63">
        <f t="shared" si="59"/>
        <v>-479</v>
      </c>
      <c r="BS25" s="63">
        <f t="shared" si="59"/>
        <v>-359</v>
      </c>
      <c r="BT25" s="63">
        <f t="shared" si="59"/>
        <v>-549</v>
      </c>
      <c r="BU25" s="63">
        <f t="shared" si="59"/>
        <v>-24</v>
      </c>
      <c r="BV25" s="63">
        <f t="shared" si="59"/>
        <v>-299</v>
      </c>
      <c r="BW25" s="63">
        <f t="shared" si="59"/>
        <v>907</v>
      </c>
      <c r="BX25" s="63">
        <f t="shared" si="59"/>
        <v>-461</v>
      </c>
      <c r="BY25" s="63">
        <f t="shared" si="59"/>
        <v>-1338</v>
      </c>
      <c r="BZ25" s="339">
        <f t="shared" si="59"/>
        <v>340</v>
      </c>
      <c r="CA25" s="339">
        <f t="shared" si="59"/>
        <v>1216</v>
      </c>
      <c r="CB25" s="359">
        <f t="shared" si="59"/>
        <v>374</v>
      </c>
      <c r="CC25" s="367"/>
    </row>
    <row r="26" spans="1:81" s="57" customFormat="1" x14ac:dyDescent="0.3">
      <c r="A26" s="138"/>
      <c r="B26" s="58" t="s">
        <v>32</v>
      </c>
      <c r="C26" s="59">
        <f>'NECO-ELECTRIC'!C26+'NECO-GAS'!C26</f>
        <v>5941</v>
      </c>
      <c r="D26" s="60">
        <f>'NECO-ELECTRIC'!D26+'NECO-GAS'!D26</f>
        <v>8190</v>
      </c>
      <c r="E26" s="60">
        <f>'NECO-ELECTRIC'!E26+'NECO-GAS'!E26</f>
        <v>7424</v>
      </c>
      <c r="F26" s="60">
        <f>'NECO-ELECTRIC'!F26+'NECO-GAS'!F26</f>
        <v>4794</v>
      </c>
      <c r="G26" s="60">
        <f>'NECO-ELECTRIC'!G26+'NECO-GAS'!G26</f>
        <v>7645</v>
      </c>
      <c r="H26" s="60">
        <f>'NECO-ELECTRIC'!H26+'NECO-GAS'!H26</f>
        <v>5684</v>
      </c>
      <c r="I26" s="60">
        <f>'NECO-ELECTRIC'!I26+'NECO-GAS'!I26</f>
        <v>7556</v>
      </c>
      <c r="J26" s="60">
        <f>'NECO-ELECTRIC'!J26+'NECO-GAS'!J26</f>
        <v>5388</v>
      </c>
      <c r="K26" s="60">
        <f>'NECO-ELECTRIC'!K26+'NECO-GAS'!K26</f>
        <v>8218</v>
      </c>
      <c r="L26" s="266">
        <f>'NECO-ELECTRIC'!L26+'NECO-GAS'!L26</f>
        <v>7630</v>
      </c>
      <c r="M26" s="61">
        <f>'NECO-ELECTRIC'!M26+'NECO-GAS'!M26</f>
        <v>6667</v>
      </c>
      <c r="N26" s="60">
        <f>'NECO-ELECTRIC'!N26+'NECO-GAS'!N26</f>
        <v>7367</v>
      </c>
      <c r="O26" s="61">
        <f>'NECO-ELECTRIC'!O26+'NECO-GAS'!O26</f>
        <v>9536</v>
      </c>
      <c r="P26" s="60">
        <f>'NECO-ELECTRIC'!P26+'NECO-GAS'!P26</f>
        <v>7281</v>
      </c>
      <c r="Q26" s="60">
        <f>'NECO-ELECTRIC'!Q26+'NECO-GAS'!Q26</f>
        <v>5333</v>
      </c>
      <c r="R26" s="60">
        <f>'NECO-ELECTRIC'!R26+'NECO-GAS'!R26</f>
        <v>5685</v>
      </c>
      <c r="S26" s="60">
        <f>'NECO-ELECTRIC'!S26+'NECO-GAS'!S26</f>
        <v>5294</v>
      </c>
      <c r="T26" s="60">
        <f>'NECO-ELECTRIC'!T26+'NECO-GAS'!T26</f>
        <v>5549</v>
      </c>
      <c r="U26" s="60">
        <f>'NECO-ELECTRIC'!U26+'NECO-GAS'!U26</f>
        <v>5299</v>
      </c>
      <c r="V26" s="60">
        <f>'NECO-ELECTRIC'!V26+'NECO-GAS'!V26</f>
        <v>6742</v>
      </c>
      <c r="W26" s="60">
        <f>'NECO-ELECTRIC'!W26+'NECO-GAS'!W26</f>
        <v>6831</v>
      </c>
      <c r="X26" s="266">
        <f>'NECO-ELECTRIC'!X26+'NECO-GAS'!X26</f>
        <v>6770</v>
      </c>
      <c r="Y26" s="61">
        <f>'NECO-ELECTRIC'!Y26+'NECO-GAS'!Y26</f>
        <v>6011</v>
      </c>
      <c r="Z26" s="233">
        <f>'NECO-ELECTRIC'!Z26+'NECO-GAS'!Z26</f>
        <v>6385</v>
      </c>
      <c r="AA26" s="233">
        <f>'NECO-ELECTRIC'!AA26+'NECO-GAS'!AA26</f>
        <v>5382</v>
      </c>
      <c r="AB26" s="233">
        <f>'NECO-ELECTRIC'!AB26+'NECO-GAS'!AB26</f>
        <v>5265</v>
      </c>
      <c r="AC26" s="233">
        <f>'NECO-ELECTRIC'!AC26+'NECO-GAS'!AC26</f>
        <v>4672</v>
      </c>
      <c r="AD26" s="233">
        <f>'NECO-ELECTRIC'!AD26+'NECO-GAS'!AD26</f>
        <v>5148</v>
      </c>
      <c r="AE26" s="233">
        <f>'NECO-ELECTRIC'!AE26+'NECO-GAS'!AE26</f>
        <v>7537</v>
      </c>
      <c r="AF26" s="233">
        <f>'NECO-ELECTRIC'!AF26+'NECO-GAS'!AF26</f>
        <v>4805</v>
      </c>
      <c r="AG26" s="233">
        <f>'NECO-ELECTRIC'!AG26+'NECO-GAS'!AG26</f>
        <v>5282</v>
      </c>
      <c r="AH26" s="233">
        <f>'NECO-ELECTRIC'!AH26+'NECO-GAS'!AH26</f>
        <v>7513</v>
      </c>
      <c r="AI26" s="60">
        <f>'NECO-ELECTRIC'!AI26+'NECO-GAS'!AI26</f>
        <v>8471</v>
      </c>
      <c r="AJ26" s="379">
        <f>'NECO-ELECTRIC'!AJ26+'NECO-GAS'!AJ26</f>
        <v>7557</v>
      </c>
      <c r="AK26" s="171">
        <f t="shared" si="56"/>
        <v>0.60511698367278233</v>
      </c>
      <c r="AL26" s="171">
        <f t="shared" si="56"/>
        <v>-0.11098901098901098</v>
      </c>
      <c r="AM26" s="171">
        <f t="shared" si="56"/>
        <v>-0.28165409482758619</v>
      </c>
      <c r="AN26" s="171">
        <f t="shared" si="56"/>
        <v>0.18585732165206509</v>
      </c>
      <c r="AO26" s="171">
        <f t="shared" si="56"/>
        <v>-0.30752125572269456</v>
      </c>
      <c r="AP26" s="171">
        <f t="shared" si="56"/>
        <v>-2.3750879662209713E-2</v>
      </c>
      <c r="AQ26" s="171">
        <f t="shared" si="56"/>
        <v>-0.29870301746956063</v>
      </c>
      <c r="AR26" s="171">
        <f t="shared" si="56"/>
        <v>0.25129918337045287</v>
      </c>
      <c r="AS26" s="171">
        <f t="shared" si="56"/>
        <v>-0.16877585787296179</v>
      </c>
      <c r="AT26" s="171">
        <f t="shared" si="56"/>
        <v>-0.1127129750982962</v>
      </c>
      <c r="AU26" s="171">
        <f t="shared" si="57"/>
        <v>-9.8395080245987698E-2</v>
      </c>
      <c r="AV26" s="171">
        <f t="shared" si="57"/>
        <v>-0.1332971358762047</v>
      </c>
      <c r="AW26" s="171">
        <f t="shared" si="57"/>
        <v>-0.43561241610738255</v>
      </c>
      <c r="AX26" s="171">
        <f t="shared" si="57"/>
        <v>-0.276885043263288</v>
      </c>
      <c r="AY26" s="171">
        <f t="shared" si="57"/>
        <v>-0.12394524657791112</v>
      </c>
      <c r="AZ26" s="171">
        <f t="shared" si="57"/>
        <v>-9.4459102902374664E-2</v>
      </c>
      <c r="BA26" s="171">
        <f t="shared" si="57"/>
        <v>0.42368719304873442</v>
      </c>
      <c r="BB26" s="171">
        <f t="shared" si="57"/>
        <v>-0.13407821229050279</v>
      </c>
      <c r="BC26" s="171">
        <f t="shared" si="57"/>
        <v>-3.2081524816003019E-3</v>
      </c>
      <c r="BD26" s="326">
        <f t="shared" si="57"/>
        <v>0.114357757342035</v>
      </c>
      <c r="BE26" s="326">
        <f t="shared" si="57"/>
        <v>0.240081979212414</v>
      </c>
      <c r="BF26" s="201">
        <f t="shared" si="57"/>
        <v>0.11624815361890695</v>
      </c>
      <c r="BG26" s="77">
        <f t="shared" si="58"/>
        <v>3595</v>
      </c>
      <c r="BH26" s="62">
        <f t="shared" si="58"/>
        <v>-909</v>
      </c>
      <c r="BI26" s="63">
        <f t="shared" si="58"/>
        <v>-2091</v>
      </c>
      <c r="BJ26" s="63">
        <f t="shared" si="58"/>
        <v>891</v>
      </c>
      <c r="BK26" s="63">
        <f t="shared" si="58"/>
        <v>-2351</v>
      </c>
      <c r="BL26" s="63">
        <f t="shared" si="58"/>
        <v>-135</v>
      </c>
      <c r="BM26" s="63">
        <f t="shared" si="58"/>
        <v>-2257</v>
      </c>
      <c r="BN26" s="63">
        <f t="shared" si="58"/>
        <v>1354</v>
      </c>
      <c r="BO26" s="63">
        <f t="shared" si="58"/>
        <v>-1387</v>
      </c>
      <c r="BP26" s="63">
        <f t="shared" si="58"/>
        <v>-860</v>
      </c>
      <c r="BQ26" s="63">
        <f t="shared" si="59"/>
        <v>-656</v>
      </c>
      <c r="BR26" s="63">
        <f t="shared" si="59"/>
        <v>-982</v>
      </c>
      <c r="BS26" s="63">
        <f t="shared" si="59"/>
        <v>-4154</v>
      </c>
      <c r="BT26" s="63">
        <f t="shared" si="59"/>
        <v>-2016</v>
      </c>
      <c r="BU26" s="63">
        <f t="shared" si="59"/>
        <v>-661</v>
      </c>
      <c r="BV26" s="63">
        <f t="shared" si="59"/>
        <v>-537</v>
      </c>
      <c r="BW26" s="63">
        <f t="shared" si="59"/>
        <v>2243</v>
      </c>
      <c r="BX26" s="63">
        <f t="shared" si="59"/>
        <v>-744</v>
      </c>
      <c r="BY26" s="63">
        <f t="shared" si="59"/>
        <v>-17</v>
      </c>
      <c r="BZ26" s="339">
        <f t="shared" si="59"/>
        <v>771</v>
      </c>
      <c r="CA26" s="339">
        <f t="shared" si="59"/>
        <v>1640</v>
      </c>
      <c r="CB26" s="359">
        <f t="shared" si="59"/>
        <v>787</v>
      </c>
      <c r="CC26" s="367"/>
    </row>
    <row r="27" spans="1:81" s="57" customFormat="1" x14ac:dyDescent="0.3">
      <c r="A27" s="138"/>
      <c r="B27" s="58" t="s">
        <v>33</v>
      </c>
      <c r="C27" s="59">
        <f>'NECO-ELECTRIC'!C27+'NECO-GAS'!C27</f>
        <v>987</v>
      </c>
      <c r="D27" s="60">
        <f>'NECO-ELECTRIC'!D27+'NECO-GAS'!D27</f>
        <v>1550</v>
      </c>
      <c r="E27" s="60">
        <f>'NECO-ELECTRIC'!E27+'NECO-GAS'!E27</f>
        <v>1262</v>
      </c>
      <c r="F27" s="60">
        <f>'NECO-ELECTRIC'!F27+'NECO-GAS'!F27</f>
        <v>882</v>
      </c>
      <c r="G27" s="60">
        <f>'NECO-ELECTRIC'!G27+'NECO-GAS'!G27</f>
        <v>1215</v>
      </c>
      <c r="H27" s="60">
        <f>'NECO-ELECTRIC'!H27+'NECO-GAS'!H27</f>
        <v>968</v>
      </c>
      <c r="I27" s="60">
        <f>'NECO-ELECTRIC'!I27+'NECO-GAS'!I27</f>
        <v>1195</v>
      </c>
      <c r="J27" s="60">
        <f>'NECO-ELECTRIC'!J27+'NECO-GAS'!J27</f>
        <v>978</v>
      </c>
      <c r="K27" s="60">
        <f>'NECO-ELECTRIC'!K27+'NECO-GAS'!K27</f>
        <v>1399</v>
      </c>
      <c r="L27" s="266">
        <f>'NECO-ELECTRIC'!L27+'NECO-GAS'!L27</f>
        <v>1428</v>
      </c>
      <c r="M27" s="61">
        <f>'NECO-ELECTRIC'!M27+'NECO-GAS'!M27</f>
        <v>1124</v>
      </c>
      <c r="N27" s="233">
        <f>'NECO-ELECTRIC'!N27+'NECO-GAS'!N27</f>
        <v>1327</v>
      </c>
      <c r="O27" s="78">
        <f>'NECO-ELECTRIC'!O27+'NECO-GAS'!O27</f>
        <v>1657</v>
      </c>
      <c r="P27" s="60">
        <f>'NECO-ELECTRIC'!P27+'NECO-GAS'!P27</f>
        <v>1710</v>
      </c>
      <c r="Q27" s="60">
        <f>'NECO-ELECTRIC'!Q27+'NECO-GAS'!Q27</f>
        <v>1012</v>
      </c>
      <c r="R27" s="60">
        <f>'NECO-ELECTRIC'!R27+'NECO-GAS'!R27</f>
        <v>1143</v>
      </c>
      <c r="S27" s="60">
        <f>'NECO-ELECTRIC'!S27+'NECO-GAS'!S27</f>
        <v>1015</v>
      </c>
      <c r="T27" s="60">
        <f>'NECO-ELECTRIC'!T27+'NECO-GAS'!T27</f>
        <v>877</v>
      </c>
      <c r="U27" s="60">
        <f>'NECO-ELECTRIC'!U27+'NECO-GAS'!U27</f>
        <v>1009</v>
      </c>
      <c r="V27" s="60">
        <f>'NECO-ELECTRIC'!V27+'NECO-GAS'!V27</f>
        <v>1176</v>
      </c>
      <c r="W27" s="60">
        <f>'NECO-ELECTRIC'!W27+'NECO-GAS'!W27</f>
        <v>1283</v>
      </c>
      <c r="X27" s="266">
        <f>'NECO-ELECTRIC'!X27+'NECO-GAS'!X27</f>
        <v>1313</v>
      </c>
      <c r="Y27" s="61">
        <f>'NECO-ELECTRIC'!Y27+'NECO-GAS'!Y27</f>
        <v>1259</v>
      </c>
      <c r="Z27" s="233">
        <f>'NECO-ELECTRIC'!Z27+'NECO-GAS'!Z27</f>
        <v>1214</v>
      </c>
      <c r="AA27" s="233">
        <f>'NECO-ELECTRIC'!AA27+'NECO-GAS'!AA27</f>
        <v>996</v>
      </c>
      <c r="AB27" s="233">
        <f>'NECO-ELECTRIC'!AB27+'NECO-GAS'!AB27</f>
        <v>972</v>
      </c>
      <c r="AC27" s="233">
        <f>'NECO-ELECTRIC'!AC27+'NECO-GAS'!AC27</f>
        <v>783</v>
      </c>
      <c r="AD27" s="233">
        <f>'NECO-ELECTRIC'!AD27+'NECO-GAS'!AD27</f>
        <v>895</v>
      </c>
      <c r="AE27" s="233">
        <f>'NECO-ELECTRIC'!AE27+'NECO-GAS'!AE27</f>
        <v>1072</v>
      </c>
      <c r="AF27" s="233">
        <f>'NECO-ELECTRIC'!AF27+'NECO-GAS'!AF27</f>
        <v>781</v>
      </c>
      <c r="AG27" s="233">
        <f>'NECO-ELECTRIC'!AG27+'NECO-GAS'!AG27</f>
        <v>864</v>
      </c>
      <c r="AH27" s="233">
        <f>'NECO-ELECTRIC'!AH27+'NECO-GAS'!AH27</f>
        <v>1597</v>
      </c>
      <c r="AI27" s="60">
        <f>'NECO-ELECTRIC'!AI27+'NECO-GAS'!AI27</f>
        <v>1763</v>
      </c>
      <c r="AJ27" s="379">
        <f>'NECO-ELECTRIC'!AJ27+'NECO-GAS'!AJ27</f>
        <v>1741</v>
      </c>
      <c r="AK27" s="171">
        <f t="shared" si="56"/>
        <v>0.67882472137791283</v>
      </c>
      <c r="AL27" s="171">
        <f t="shared" si="56"/>
        <v>0.1032258064516129</v>
      </c>
      <c r="AM27" s="171">
        <f t="shared" si="56"/>
        <v>-0.19809825673534073</v>
      </c>
      <c r="AN27" s="171">
        <f t="shared" si="56"/>
        <v>0.29591836734693877</v>
      </c>
      <c r="AO27" s="171">
        <f t="shared" si="56"/>
        <v>-0.16460905349794239</v>
      </c>
      <c r="AP27" s="171">
        <f t="shared" si="56"/>
        <v>-9.4008264462809923E-2</v>
      </c>
      <c r="AQ27" s="171">
        <f t="shared" si="56"/>
        <v>-0.15564853556485356</v>
      </c>
      <c r="AR27" s="171">
        <f t="shared" si="56"/>
        <v>0.20245398773006135</v>
      </c>
      <c r="AS27" s="171">
        <f t="shared" si="56"/>
        <v>-8.2916368834882057E-2</v>
      </c>
      <c r="AT27" s="171">
        <f t="shared" si="56"/>
        <v>-8.0532212885154067E-2</v>
      </c>
      <c r="AU27" s="171">
        <f t="shared" si="57"/>
        <v>0.1201067615658363</v>
      </c>
      <c r="AV27" s="171">
        <f t="shared" si="57"/>
        <v>-8.5154483798040692E-2</v>
      </c>
      <c r="AW27" s="171">
        <f t="shared" si="57"/>
        <v>-0.39891369945684974</v>
      </c>
      <c r="AX27" s="171">
        <f t="shared" si="57"/>
        <v>-0.43157894736842106</v>
      </c>
      <c r="AY27" s="171">
        <f t="shared" si="57"/>
        <v>-0.22628458498023715</v>
      </c>
      <c r="AZ27" s="171">
        <f t="shared" si="57"/>
        <v>-0.21697287839020121</v>
      </c>
      <c r="BA27" s="171">
        <f t="shared" si="57"/>
        <v>5.6157635467980298E-2</v>
      </c>
      <c r="BB27" s="171">
        <f t="shared" si="57"/>
        <v>-0.10946408209806158</v>
      </c>
      <c r="BC27" s="171">
        <f t="shared" si="57"/>
        <v>-0.14370664023785926</v>
      </c>
      <c r="BD27" s="326">
        <f t="shared" si="57"/>
        <v>0.35799319727891155</v>
      </c>
      <c r="BE27" s="326">
        <f t="shared" si="57"/>
        <v>0.37412314886983633</v>
      </c>
      <c r="BF27" s="201">
        <f t="shared" si="57"/>
        <v>0.32597105864432596</v>
      </c>
      <c r="BG27" s="77">
        <f t="shared" si="58"/>
        <v>670</v>
      </c>
      <c r="BH27" s="62">
        <f t="shared" si="58"/>
        <v>160</v>
      </c>
      <c r="BI27" s="63">
        <f t="shared" si="58"/>
        <v>-250</v>
      </c>
      <c r="BJ27" s="63">
        <f t="shared" si="58"/>
        <v>261</v>
      </c>
      <c r="BK27" s="63">
        <f t="shared" si="58"/>
        <v>-200</v>
      </c>
      <c r="BL27" s="63">
        <f t="shared" si="58"/>
        <v>-91</v>
      </c>
      <c r="BM27" s="63">
        <f t="shared" si="58"/>
        <v>-186</v>
      </c>
      <c r="BN27" s="63">
        <f t="shared" si="58"/>
        <v>198</v>
      </c>
      <c r="BO27" s="63">
        <f t="shared" si="58"/>
        <v>-116</v>
      </c>
      <c r="BP27" s="63">
        <f t="shared" si="58"/>
        <v>-115</v>
      </c>
      <c r="BQ27" s="63">
        <f t="shared" si="59"/>
        <v>135</v>
      </c>
      <c r="BR27" s="63">
        <f t="shared" si="59"/>
        <v>-113</v>
      </c>
      <c r="BS27" s="63">
        <f t="shared" si="59"/>
        <v>-661</v>
      </c>
      <c r="BT27" s="63">
        <f t="shared" si="59"/>
        <v>-738</v>
      </c>
      <c r="BU27" s="63">
        <f t="shared" si="59"/>
        <v>-229</v>
      </c>
      <c r="BV27" s="63">
        <f t="shared" si="59"/>
        <v>-248</v>
      </c>
      <c r="BW27" s="63">
        <f t="shared" si="59"/>
        <v>57</v>
      </c>
      <c r="BX27" s="63">
        <f t="shared" si="59"/>
        <v>-96</v>
      </c>
      <c r="BY27" s="63">
        <f t="shared" si="59"/>
        <v>-145</v>
      </c>
      <c r="BZ27" s="339">
        <f t="shared" si="59"/>
        <v>421</v>
      </c>
      <c r="CA27" s="339">
        <f t="shared" si="59"/>
        <v>480</v>
      </c>
      <c r="CB27" s="359">
        <f t="shared" si="59"/>
        <v>428</v>
      </c>
      <c r="CC27" s="367"/>
    </row>
    <row r="28" spans="1:81" s="57" customFormat="1" x14ac:dyDescent="0.3">
      <c r="A28" s="138"/>
      <c r="B28" s="58" t="s">
        <v>34</v>
      </c>
      <c r="C28" s="59">
        <f>'NECO-ELECTRIC'!C28+'NECO-GAS'!C28</f>
        <v>110</v>
      </c>
      <c r="D28" s="60">
        <f>'NECO-ELECTRIC'!D28+'NECO-GAS'!D28</f>
        <v>189</v>
      </c>
      <c r="E28" s="60">
        <f>'NECO-ELECTRIC'!E28+'NECO-GAS'!E28</f>
        <v>151</v>
      </c>
      <c r="F28" s="60">
        <f>'NECO-ELECTRIC'!F28+'NECO-GAS'!F28</f>
        <v>115</v>
      </c>
      <c r="G28" s="60">
        <f>'NECO-ELECTRIC'!G28+'NECO-GAS'!G28</f>
        <v>162</v>
      </c>
      <c r="H28" s="60">
        <f>'NECO-ELECTRIC'!H28+'NECO-GAS'!H28</f>
        <v>113</v>
      </c>
      <c r="I28" s="60">
        <f>'NECO-ELECTRIC'!I28+'NECO-GAS'!I28</f>
        <v>151</v>
      </c>
      <c r="J28" s="60">
        <f>'NECO-ELECTRIC'!J28+'NECO-GAS'!J28</f>
        <v>122</v>
      </c>
      <c r="K28" s="60">
        <f>'NECO-ELECTRIC'!K28+'NECO-GAS'!K28</f>
        <v>163</v>
      </c>
      <c r="L28" s="266">
        <f>'NECO-ELECTRIC'!L28+'NECO-GAS'!L28</f>
        <v>198</v>
      </c>
      <c r="M28" s="61">
        <f>'NECO-ELECTRIC'!M28+'NECO-GAS'!M28</f>
        <v>153</v>
      </c>
      <c r="N28" s="233">
        <f>'NECO-ELECTRIC'!N28+'NECO-GAS'!N28</f>
        <v>133</v>
      </c>
      <c r="O28" s="60">
        <f>'NECO-ELECTRIC'!O28+'NECO-GAS'!O28</f>
        <v>193</v>
      </c>
      <c r="P28" s="60">
        <f>'NECO-ELECTRIC'!P28+'NECO-GAS'!P28</f>
        <v>204</v>
      </c>
      <c r="Q28" s="60">
        <f>'NECO-ELECTRIC'!Q28+'NECO-GAS'!Q28</f>
        <v>131</v>
      </c>
      <c r="R28" s="60">
        <f>'NECO-ELECTRIC'!R28+'NECO-GAS'!R28</f>
        <v>153</v>
      </c>
      <c r="S28" s="60">
        <f>'NECO-ELECTRIC'!S28+'NECO-GAS'!S28</f>
        <v>187</v>
      </c>
      <c r="T28" s="60">
        <f>'NECO-ELECTRIC'!T28+'NECO-GAS'!T28</f>
        <v>134</v>
      </c>
      <c r="U28" s="60">
        <f>'NECO-ELECTRIC'!U28+'NECO-GAS'!U28</f>
        <v>118</v>
      </c>
      <c r="V28" s="60">
        <f>'NECO-ELECTRIC'!V28+'NECO-GAS'!V28</f>
        <v>136</v>
      </c>
      <c r="W28" s="60">
        <f>'NECO-ELECTRIC'!W28+'NECO-GAS'!W28</f>
        <v>175</v>
      </c>
      <c r="X28" s="266">
        <f>'NECO-ELECTRIC'!X28+'NECO-GAS'!X28</f>
        <v>202</v>
      </c>
      <c r="Y28" s="61">
        <f>'NECO-ELECTRIC'!Y28+'NECO-GAS'!Y28</f>
        <v>204</v>
      </c>
      <c r="Z28" s="233">
        <f>'NECO-ELECTRIC'!Z28+'NECO-GAS'!Z28</f>
        <v>174</v>
      </c>
      <c r="AA28" s="233">
        <f>'NECO-ELECTRIC'!AA28+'NECO-GAS'!AA28</f>
        <v>156</v>
      </c>
      <c r="AB28" s="233">
        <f>'NECO-ELECTRIC'!AB28+'NECO-GAS'!AB28</f>
        <v>122</v>
      </c>
      <c r="AC28" s="233">
        <f>'NECO-ELECTRIC'!AC28+'NECO-GAS'!AC28</f>
        <v>117</v>
      </c>
      <c r="AD28" s="233">
        <f>'NECO-ELECTRIC'!AD28+'NECO-GAS'!AD28</f>
        <v>127</v>
      </c>
      <c r="AE28" s="233">
        <f>'NECO-ELECTRIC'!AE28+'NECO-GAS'!AE28</f>
        <v>172</v>
      </c>
      <c r="AF28" s="233">
        <f>'NECO-ELECTRIC'!AF28+'NECO-GAS'!AF28</f>
        <v>106</v>
      </c>
      <c r="AG28" s="233">
        <f>'NECO-ELECTRIC'!AG28+'NECO-GAS'!AG28</f>
        <v>108</v>
      </c>
      <c r="AH28" s="233">
        <f>'NECO-ELECTRIC'!AH28+'NECO-GAS'!AH28</f>
        <v>264</v>
      </c>
      <c r="AI28" s="60">
        <f>'NECO-ELECTRIC'!AI28+'NECO-GAS'!AI28</f>
        <v>271</v>
      </c>
      <c r="AJ28" s="379">
        <f>'NECO-ELECTRIC'!AJ28+'NECO-GAS'!AJ28</f>
        <v>281</v>
      </c>
      <c r="AK28" s="171">
        <f t="shared" si="56"/>
        <v>0.75454545454545452</v>
      </c>
      <c r="AL28" s="171">
        <f t="shared" si="56"/>
        <v>7.9365079365079361E-2</v>
      </c>
      <c r="AM28" s="171">
        <f t="shared" si="56"/>
        <v>-0.13245033112582782</v>
      </c>
      <c r="AN28" s="171">
        <f t="shared" si="56"/>
        <v>0.33043478260869563</v>
      </c>
      <c r="AO28" s="171">
        <f t="shared" si="56"/>
        <v>0.15432098765432098</v>
      </c>
      <c r="AP28" s="171">
        <f t="shared" si="56"/>
        <v>0.18584070796460178</v>
      </c>
      <c r="AQ28" s="171">
        <f t="shared" si="56"/>
        <v>-0.2185430463576159</v>
      </c>
      <c r="AR28" s="171">
        <f t="shared" si="56"/>
        <v>0.11475409836065574</v>
      </c>
      <c r="AS28" s="171">
        <f t="shared" si="56"/>
        <v>7.3619631901840496E-2</v>
      </c>
      <c r="AT28" s="171">
        <f t="shared" si="56"/>
        <v>2.0202020202020204E-2</v>
      </c>
      <c r="AU28" s="171">
        <f t="shared" si="57"/>
        <v>0.33333333333333331</v>
      </c>
      <c r="AV28" s="171">
        <f t="shared" si="57"/>
        <v>0.30827067669172931</v>
      </c>
      <c r="AW28" s="171">
        <f t="shared" si="57"/>
        <v>-0.19170984455958548</v>
      </c>
      <c r="AX28" s="171">
        <f t="shared" si="57"/>
        <v>-0.40196078431372551</v>
      </c>
      <c r="AY28" s="171">
        <f t="shared" si="57"/>
        <v>-0.10687022900763359</v>
      </c>
      <c r="AZ28" s="171">
        <f t="shared" si="57"/>
        <v>-0.16993464052287582</v>
      </c>
      <c r="BA28" s="171">
        <f t="shared" si="57"/>
        <v>-8.0213903743315509E-2</v>
      </c>
      <c r="BB28" s="171">
        <f t="shared" si="57"/>
        <v>-0.20895522388059701</v>
      </c>
      <c r="BC28" s="171">
        <f t="shared" si="57"/>
        <v>-8.4745762711864403E-2</v>
      </c>
      <c r="BD28" s="326">
        <f t="shared" si="57"/>
        <v>0.94117647058823528</v>
      </c>
      <c r="BE28" s="326">
        <f t="shared" si="57"/>
        <v>0.5485714285714286</v>
      </c>
      <c r="BF28" s="201">
        <f t="shared" si="57"/>
        <v>0.3910891089108911</v>
      </c>
      <c r="BG28" s="77">
        <f t="shared" si="58"/>
        <v>83</v>
      </c>
      <c r="BH28" s="62">
        <f t="shared" si="58"/>
        <v>15</v>
      </c>
      <c r="BI28" s="63">
        <f t="shared" si="58"/>
        <v>-20</v>
      </c>
      <c r="BJ28" s="63">
        <f t="shared" si="58"/>
        <v>38</v>
      </c>
      <c r="BK28" s="63">
        <f t="shared" si="58"/>
        <v>25</v>
      </c>
      <c r="BL28" s="63">
        <f t="shared" si="58"/>
        <v>21</v>
      </c>
      <c r="BM28" s="63">
        <f t="shared" si="58"/>
        <v>-33</v>
      </c>
      <c r="BN28" s="63">
        <f t="shared" si="58"/>
        <v>14</v>
      </c>
      <c r="BO28" s="63">
        <f t="shared" si="58"/>
        <v>12</v>
      </c>
      <c r="BP28" s="63">
        <f t="shared" si="58"/>
        <v>4</v>
      </c>
      <c r="BQ28" s="63">
        <f t="shared" si="59"/>
        <v>51</v>
      </c>
      <c r="BR28" s="63">
        <f t="shared" si="59"/>
        <v>41</v>
      </c>
      <c r="BS28" s="63">
        <f t="shared" si="59"/>
        <v>-37</v>
      </c>
      <c r="BT28" s="63">
        <f t="shared" si="59"/>
        <v>-82</v>
      </c>
      <c r="BU28" s="63">
        <f t="shared" si="59"/>
        <v>-14</v>
      </c>
      <c r="BV28" s="63">
        <f t="shared" si="59"/>
        <v>-26</v>
      </c>
      <c r="BW28" s="63">
        <f t="shared" si="59"/>
        <v>-15</v>
      </c>
      <c r="BX28" s="63">
        <f t="shared" si="59"/>
        <v>-28</v>
      </c>
      <c r="BY28" s="63">
        <f t="shared" si="59"/>
        <v>-10</v>
      </c>
      <c r="BZ28" s="339">
        <f t="shared" si="59"/>
        <v>128</v>
      </c>
      <c r="CA28" s="339">
        <f t="shared" si="59"/>
        <v>96</v>
      </c>
      <c r="CB28" s="359">
        <f t="shared" si="59"/>
        <v>79</v>
      </c>
      <c r="CC28" s="367"/>
    </row>
    <row r="29" spans="1:81" s="70" customFormat="1" x14ac:dyDescent="0.3">
      <c r="A29" s="142"/>
      <c r="B29" s="58" t="s">
        <v>35</v>
      </c>
      <c r="C29" s="129">
        <f t="shared" ref="C29:R29" si="60">SUM(C24:C28)</f>
        <v>62835</v>
      </c>
      <c r="D29" s="130">
        <f t="shared" si="60"/>
        <v>69774</v>
      </c>
      <c r="E29" s="130">
        <f t="shared" si="60"/>
        <v>59824</v>
      </c>
      <c r="F29" s="130">
        <f t="shared" si="60"/>
        <v>52519</v>
      </c>
      <c r="G29" s="130">
        <f t="shared" si="60"/>
        <v>65331</v>
      </c>
      <c r="H29" s="130">
        <f t="shared" si="60"/>
        <v>62764</v>
      </c>
      <c r="I29" s="130">
        <f t="shared" si="60"/>
        <v>68441</v>
      </c>
      <c r="J29" s="130">
        <f t="shared" si="60"/>
        <v>62710</v>
      </c>
      <c r="K29" s="130">
        <f t="shared" si="60"/>
        <v>72390</v>
      </c>
      <c r="L29" s="270">
        <f t="shared" si="60"/>
        <v>65742</v>
      </c>
      <c r="M29" s="80">
        <f t="shared" si="60"/>
        <v>61686</v>
      </c>
      <c r="N29" s="237">
        <f t="shared" si="60"/>
        <v>75400</v>
      </c>
      <c r="O29" s="130">
        <f t="shared" si="60"/>
        <v>74537</v>
      </c>
      <c r="P29" s="130">
        <f t="shared" si="60"/>
        <v>64826</v>
      </c>
      <c r="Q29" s="130">
        <f t="shared" si="60"/>
        <v>51886</v>
      </c>
      <c r="R29" s="130">
        <f t="shared" si="60"/>
        <v>59297</v>
      </c>
      <c r="S29" s="130">
        <f t="shared" ref="S29:T29" si="61">SUM(S24:S28)</f>
        <v>50359</v>
      </c>
      <c r="T29" s="130">
        <f t="shared" si="61"/>
        <v>58230</v>
      </c>
      <c r="U29" s="130">
        <f t="shared" ref="U29:V29" si="62">SUM(U24:U28)</f>
        <v>63926</v>
      </c>
      <c r="V29" s="130">
        <f t="shared" si="62"/>
        <v>61290</v>
      </c>
      <c r="W29" s="130">
        <f t="shared" ref="W29" si="63">SUM(W24:W28)</f>
        <v>59277</v>
      </c>
      <c r="X29" s="270">
        <f t="shared" ref="X29:Y29" si="64">SUM(X24:X28)</f>
        <v>65960</v>
      </c>
      <c r="Y29" s="80">
        <f t="shared" si="64"/>
        <v>50869</v>
      </c>
      <c r="Z29" s="237">
        <f t="shared" ref="Z29" si="65">SUM(Z24:Z28)</f>
        <v>61294</v>
      </c>
      <c r="AA29" s="237">
        <f t="shared" ref="AA29:AB29" si="66">SUM(AA24:AA28)</f>
        <v>54390</v>
      </c>
      <c r="AB29" s="237">
        <f t="shared" si="66"/>
        <v>49429</v>
      </c>
      <c r="AC29" s="237">
        <f t="shared" ref="AC29:AD29" si="67">SUM(AC24:AC28)</f>
        <v>44984</v>
      </c>
      <c r="AD29" s="237">
        <f t="shared" si="67"/>
        <v>54016</v>
      </c>
      <c r="AE29" s="237">
        <f t="shared" ref="AE29" si="68">SUM(AE24:AE28)</f>
        <v>55456</v>
      </c>
      <c r="AF29" s="237">
        <f t="shared" ref="AF29" si="69">SUM(AF24:AF28)</f>
        <v>50833</v>
      </c>
      <c r="AG29" s="237">
        <f t="shared" ref="AG29:AH29" si="70">SUM(AG24:AG28)</f>
        <v>55683</v>
      </c>
      <c r="AH29" s="237">
        <f t="shared" si="70"/>
        <v>64814</v>
      </c>
      <c r="AI29" s="130">
        <f t="shared" ref="AI29" si="71">SUM(AI24:AI28)</f>
        <v>73678</v>
      </c>
      <c r="AJ29" s="380">
        <f t="shared" ref="AJ29" si="72">SUM(AJ24:AJ28)</f>
        <v>66041</v>
      </c>
      <c r="AK29" s="202">
        <f t="shared" si="56"/>
        <v>0.18623378690220418</v>
      </c>
      <c r="AL29" s="203">
        <f t="shared" si="56"/>
        <v>-7.0914667354602001E-2</v>
      </c>
      <c r="AM29" s="204">
        <f t="shared" si="56"/>
        <v>-0.13268922171703665</v>
      </c>
      <c r="AN29" s="204">
        <f t="shared" si="56"/>
        <v>0.12905805518003008</v>
      </c>
      <c r="AO29" s="204">
        <f t="shared" si="56"/>
        <v>-0.22917145000076533</v>
      </c>
      <c r="AP29" s="204">
        <f t="shared" si="56"/>
        <v>-7.2238863042508442E-2</v>
      </c>
      <c r="AQ29" s="204">
        <f t="shared" si="56"/>
        <v>-6.5969228970938473E-2</v>
      </c>
      <c r="AR29" s="204">
        <f t="shared" si="56"/>
        <v>-2.2643916440759051E-2</v>
      </c>
      <c r="AS29" s="204">
        <f t="shared" si="56"/>
        <v>-0.18114380439287195</v>
      </c>
      <c r="AT29" s="204">
        <f t="shared" si="56"/>
        <v>3.3159928204192146E-3</v>
      </c>
      <c r="AU29" s="204">
        <f t="shared" si="57"/>
        <v>-0.17535583438705704</v>
      </c>
      <c r="AV29" s="204">
        <f t="shared" si="57"/>
        <v>-0.18708222811671088</v>
      </c>
      <c r="AW29" s="204">
        <f t="shared" si="57"/>
        <v>-0.27029528958772153</v>
      </c>
      <c r="AX29" s="204">
        <f t="shared" si="57"/>
        <v>-0.23751272637521981</v>
      </c>
      <c r="AY29" s="204">
        <f t="shared" si="57"/>
        <v>-0.13302239525112747</v>
      </c>
      <c r="AZ29" s="204">
        <f t="shared" si="57"/>
        <v>-8.9060154813902892E-2</v>
      </c>
      <c r="BA29" s="204">
        <f t="shared" si="57"/>
        <v>0.1012132885879386</v>
      </c>
      <c r="BB29" s="204">
        <f t="shared" si="57"/>
        <v>-0.12703074016829813</v>
      </c>
      <c r="BC29" s="204">
        <f t="shared" si="57"/>
        <v>-0.12894596877639772</v>
      </c>
      <c r="BD29" s="329">
        <f t="shared" si="57"/>
        <v>5.7497144721814324E-2</v>
      </c>
      <c r="BE29" s="329">
        <f t="shared" si="57"/>
        <v>0.24294414359701064</v>
      </c>
      <c r="BF29" s="205">
        <f t="shared" si="57"/>
        <v>1.2280169799878714E-3</v>
      </c>
      <c r="BG29" s="129">
        <f t="shared" ref="BG29:BI29" si="73">SUM(BG24:BG28)</f>
        <v>11702</v>
      </c>
      <c r="BH29" s="131">
        <f t="shared" si="73"/>
        <v>-4948</v>
      </c>
      <c r="BI29" s="132">
        <f t="shared" si="73"/>
        <v>-7938</v>
      </c>
      <c r="BJ29" s="132">
        <f t="shared" ref="BJ29:BK29" si="74">SUM(BJ24:BJ28)</f>
        <v>6778</v>
      </c>
      <c r="BK29" s="132">
        <f t="shared" si="74"/>
        <v>-14972</v>
      </c>
      <c r="BL29" s="132">
        <f t="shared" ref="BL29:BM29" si="75">SUM(BL24:BL28)</f>
        <v>-4534</v>
      </c>
      <c r="BM29" s="132">
        <f t="shared" si="75"/>
        <v>-4515</v>
      </c>
      <c r="BN29" s="132">
        <f t="shared" ref="BN29:BO29" si="76">SUM(BN24:BN28)</f>
        <v>-1420</v>
      </c>
      <c r="BO29" s="132">
        <f t="shared" si="76"/>
        <v>-13113</v>
      </c>
      <c r="BP29" s="132">
        <f t="shared" ref="BP29:BQ29" si="77">SUM(BP24:BP28)</f>
        <v>218</v>
      </c>
      <c r="BQ29" s="132">
        <f t="shared" si="77"/>
        <v>-10817</v>
      </c>
      <c r="BR29" s="132">
        <f t="shared" ref="BR29" si="78">SUM(BR24:BR28)</f>
        <v>-14106</v>
      </c>
      <c r="BS29" s="132">
        <f t="shared" ref="BS29:BT29" si="79">SUM(BS24:BS28)</f>
        <v>-20147</v>
      </c>
      <c r="BT29" s="132">
        <f t="shared" si="79"/>
        <v>-15397</v>
      </c>
      <c r="BU29" s="132">
        <f t="shared" ref="BU29:BV29" si="80">SUM(BU24:BU28)</f>
        <v>-6902</v>
      </c>
      <c r="BV29" s="132">
        <f t="shared" si="80"/>
        <v>-5281</v>
      </c>
      <c r="BW29" s="132">
        <f t="shared" ref="BW29:BX29" si="81">SUM(BW24:BW28)</f>
        <v>5097</v>
      </c>
      <c r="BX29" s="132">
        <f t="shared" si="81"/>
        <v>-7397</v>
      </c>
      <c r="BY29" s="132">
        <f t="shared" ref="BY29:BZ29" si="82">SUM(BY24:BY28)</f>
        <v>-8243</v>
      </c>
      <c r="BZ29" s="342">
        <f t="shared" si="82"/>
        <v>3524</v>
      </c>
      <c r="CA29" s="342">
        <f t="shared" ref="CA29:CB29" si="83">SUM(CA24:CA28)</f>
        <v>14401</v>
      </c>
      <c r="CB29" s="342">
        <f t="shared" si="83"/>
        <v>81</v>
      </c>
      <c r="CC29" s="368"/>
    </row>
    <row r="30" spans="1:81" s="57" customFormat="1" x14ac:dyDescent="0.3">
      <c r="A30" s="140">
        <f>+A23+1</f>
        <v>4</v>
      </c>
      <c r="B30" s="81" t="s">
        <v>18</v>
      </c>
      <c r="C30" s="82"/>
      <c r="D30" s="83"/>
      <c r="E30" s="83"/>
      <c r="F30" s="83"/>
      <c r="G30" s="83"/>
      <c r="H30" s="83"/>
      <c r="I30" s="83"/>
      <c r="J30" s="83"/>
      <c r="K30" s="83"/>
      <c r="L30" s="271"/>
      <c r="M30" s="84"/>
      <c r="N30" s="238"/>
      <c r="O30" s="83"/>
      <c r="P30" s="83"/>
      <c r="Q30" s="83"/>
      <c r="R30" s="83"/>
      <c r="S30" s="83"/>
      <c r="T30" s="83"/>
      <c r="U30" s="83"/>
      <c r="V30" s="83"/>
      <c r="W30" s="83"/>
      <c r="X30" s="271"/>
      <c r="Y30" s="84"/>
      <c r="Z30" s="238"/>
      <c r="AA30" s="238"/>
      <c r="AB30" s="238"/>
      <c r="AC30" s="238"/>
      <c r="AD30" s="238"/>
      <c r="AE30" s="238"/>
      <c r="AF30" s="238"/>
      <c r="AG30" s="238"/>
      <c r="AH30" s="238"/>
      <c r="AI30" s="83"/>
      <c r="AJ30" s="381"/>
      <c r="AK30" s="206"/>
      <c r="AL30" s="207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330"/>
      <c r="BE30" s="330"/>
      <c r="BF30" s="209"/>
      <c r="BG30" s="82"/>
      <c r="BH30" s="85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343"/>
      <c r="CA30" s="343"/>
      <c r="CB30" s="343"/>
      <c r="CC30" s="367"/>
    </row>
    <row r="31" spans="1:81" s="57" customFormat="1" x14ac:dyDescent="0.3">
      <c r="A31" s="140"/>
      <c r="B31" s="58" t="s">
        <v>30</v>
      </c>
      <c r="C31" s="59">
        <f>'NECO-ELECTRIC'!C31+'NECO-GAS'!C31</f>
        <v>18992</v>
      </c>
      <c r="D31" s="60">
        <f>'NECO-ELECTRIC'!D31+'NECO-GAS'!D31</f>
        <v>21282</v>
      </c>
      <c r="E31" s="60">
        <f>'NECO-ELECTRIC'!E31+'NECO-GAS'!E31</f>
        <v>21872</v>
      </c>
      <c r="F31" s="60">
        <f>'NECO-ELECTRIC'!F31+'NECO-GAS'!F31</f>
        <v>19020</v>
      </c>
      <c r="G31" s="60">
        <f>'NECO-ELECTRIC'!G31+'NECO-GAS'!G31</f>
        <v>16064</v>
      </c>
      <c r="H31" s="60">
        <f>'NECO-ELECTRIC'!H31+'NECO-GAS'!H31</f>
        <v>17635</v>
      </c>
      <c r="I31" s="60">
        <f>'NECO-ELECTRIC'!I31+'NECO-GAS'!I31</f>
        <v>18637</v>
      </c>
      <c r="J31" s="60">
        <f>'NECO-ELECTRIC'!J31+'NECO-GAS'!J31</f>
        <v>21749</v>
      </c>
      <c r="K31" s="60">
        <f>'NECO-ELECTRIC'!K31+'NECO-GAS'!K31</f>
        <v>22789</v>
      </c>
      <c r="L31" s="266">
        <f>'NECO-ELECTRIC'!L31+'NECO-GAS'!L31</f>
        <v>20774</v>
      </c>
      <c r="M31" s="61">
        <f>'NECO-ELECTRIC'!M31+'NECO-GAS'!M31</f>
        <v>21861</v>
      </c>
      <c r="N31" s="233">
        <f>'NECO-ELECTRIC'!N31+'NECO-GAS'!N31</f>
        <v>22136</v>
      </c>
      <c r="O31" s="60">
        <f>'NECO-ELECTRIC'!O31+'NECO-GAS'!O31</f>
        <v>28679</v>
      </c>
      <c r="P31" s="60">
        <f>'NECO-ELECTRIC'!P31+'NECO-GAS'!P31</f>
        <v>30684</v>
      </c>
      <c r="Q31" s="60">
        <f>'NECO-ELECTRIC'!Q31+'NECO-GAS'!Q31</f>
        <v>24589</v>
      </c>
      <c r="R31" s="60">
        <f>'NECO-ELECTRIC'!R31+'NECO-GAS'!R31</f>
        <v>19998</v>
      </c>
      <c r="S31" s="60">
        <f>'NECO-ELECTRIC'!S31+'NECO-GAS'!S31</f>
        <v>18763</v>
      </c>
      <c r="T31" s="60">
        <f>'NECO-ELECTRIC'!T31+'NECO-GAS'!T31</f>
        <v>16250</v>
      </c>
      <c r="U31" s="60">
        <f>'NECO-ELECTRIC'!U31+'NECO-GAS'!U31</f>
        <v>19318</v>
      </c>
      <c r="V31" s="60">
        <f>'NECO-ELECTRIC'!V31+'NECO-GAS'!V31</f>
        <v>20839</v>
      </c>
      <c r="W31" s="60">
        <f>'NECO-ELECTRIC'!W31+'NECO-GAS'!W31</f>
        <v>19973</v>
      </c>
      <c r="X31" s="266">
        <f>'NECO-ELECTRIC'!X31+'NECO-GAS'!X31</f>
        <v>17266</v>
      </c>
      <c r="Y31" s="61">
        <f>'NECO-ELECTRIC'!Y31+'NECO-GAS'!Y31</f>
        <v>15569</v>
      </c>
      <c r="Z31" s="233">
        <f>'NECO-ELECTRIC'!Z31+'NECO-GAS'!Z31</f>
        <v>16188</v>
      </c>
      <c r="AA31" s="233">
        <f>'NECO-ELECTRIC'!AA31+'NECO-GAS'!AA31</f>
        <v>19218</v>
      </c>
      <c r="AB31" s="233">
        <f>'NECO-ELECTRIC'!AB31+'NECO-GAS'!AB31</f>
        <v>19915</v>
      </c>
      <c r="AC31" s="233">
        <f>'NECO-ELECTRIC'!AC31+'NECO-GAS'!AC31</f>
        <v>16166</v>
      </c>
      <c r="AD31" s="233">
        <f>'NECO-ELECTRIC'!AD31+'NECO-GAS'!AD31</f>
        <v>14015</v>
      </c>
      <c r="AE31" s="233">
        <f>'NECO-ELECTRIC'!AE31+'NECO-GAS'!AE31</f>
        <v>12451</v>
      </c>
      <c r="AF31" s="233">
        <f>'NECO-ELECTRIC'!AF31+'NECO-GAS'!AF31</f>
        <v>13860</v>
      </c>
      <c r="AG31" s="233">
        <f>'NECO-ELECTRIC'!AG31+'NECO-GAS'!AG31</f>
        <v>15284</v>
      </c>
      <c r="AH31" s="233">
        <f>'NECO-ELECTRIC'!AH31+'NECO-GAS'!AH31</f>
        <v>17592</v>
      </c>
      <c r="AI31" s="60">
        <f>'NECO-ELECTRIC'!AI31+'NECO-GAS'!AI31</f>
        <v>19409</v>
      </c>
      <c r="AJ31" s="379">
        <f>'NECO-ELECTRIC'!AJ31+'NECO-GAS'!AJ31</f>
        <v>18415</v>
      </c>
      <c r="AK31" s="171">
        <f t="shared" ref="AK31:AT36" si="84">IF(ISERROR((O31-C31)/C31)=TRUE,0,(O31-C31)/C31)</f>
        <v>0.51005686604886269</v>
      </c>
      <c r="AL31" s="171">
        <f t="shared" si="84"/>
        <v>0.44178178742599378</v>
      </c>
      <c r="AM31" s="171">
        <f t="shared" si="84"/>
        <v>0.12422275054864668</v>
      </c>
      <c r="AN31" s="171">
        <f t="shared" si="84"/>
        <v>5.1419558359621448E-2</v>
      </c>
      <c r="AO31" s="171">
        <f t="shared" si="84"/>
        <v>0.16801543824701196</v>
      </c>
      <c r="AP31" s="171">
        <f t="shared" si="84"/>
        <v>-7.8537000283527073E-2</v>
      </c>
      <c r="AQ31" s="171">
        <f t="shared" si="84"/>
        <v>3.6540215699951709E-2</v>
      </c>
      <c r="AR31" s="171">
        <f t="shared" si="84"/>
        <v>-4.1841004184100417E-2</v>
      </c>
      <c r="AS31" s="171">
        <f t="shared" si="84"/>
        <v>-0.12356838825749265</v>
      </c>
      <c r="AT31" s="171">
        <f t="shared" si="84"/>
        <v>-0.16886492731298738</v>
      </c>
      <c r="AU31" s="171">
        <f t="shared" ref="AU31:BF36" si="85">IF(ISERROR((Y31-M31)/M31)=TRUE,0,(Y31-M31)/M31)</f>
        <v>-0.2878184895475962</v>
      </c>
      <c r="AV31" s="171">
        <f t="shared" si="85"/>
        <v>-0.26870256595590891</v>
      </c>
      <c r="AW31" s="171">
        <f t="shared" si="85"/>
        <v>-0.32989295303183513</v>
      </c>
      <c r="AX31" s="171">
        <f t="shared" si="85"/>
        <v>-0.35096467214183286</v>
      </c>
      <c r="AY31" s="171">
        <f t="shared" si="85"/>
        <v>-0.34255154743991217</v>
      </c>
      <c r="AZ31" s="171">
        <f t="shared" si="85"/>
        <v>-0.29917991799179916</v>
      </c>
      <c r="BA31" s="171">
        <f t="shared" si="85"/>
        <v>-0.33640675798113306</v>
      </c>
      <c r="BB31" s="171">
        <f t="shared" si="85"/>
        <v>-0.14707692307692308</v>
      </c>
      <c r="BC31" s="171">
        <f t="shared" si="85"/>
        <v>-0.2088207889015426</v>
      </c>
      <c r="BD31" s="326">
        <f t="shared" si="85"/>
        <v>-0.15581361869571478</v>
      </c>
      <c r="BE31" s="326">
        <f t="shared" si="85"/>
        <v>-2.8238121463976369E-2</v>
      </c>
      <c r="BF31" s="201">
        <f t="shared" si="85"/>
        <v>6.6546970925518353E-2</v>
      </c>
      <c r="BG31" s="77">
        <f t="shared" ref="BG31:BP35" si="86">O31-C31</f>
        <v>9687</v>
      </c>
      <c r="BH31" s="62">
        <f t="shared" si="86"/>
        <v>9402</v>
      </c>
      <c r="BI31" s="63">
        <f t="shared" si="86"/>
        <v>2717</v>
      </c>
      <c r="BJ31" s="63">
        <f t="shared" si="86"/>
        <v>978</v>
      </c>
      <c r="BK31" s="63">
        <f t="shared" si="86"/>
        <v>2699</v>
      </c>
      <c r="BL31" s="63">
        <f t="shared" si="86"/>
        <v>-1385</v>
      </c>
      <c r="BM31" s="63">
        <f t="shared" si="86"/>
        <v>681</v>
      </c>
      <c r="BN31" s="63">
        <f t="shared" si="86"/>
        <v>-910</v>
      </c>
      <c r="BO31" s="63">
        <f t="shared" si="86"/>
        <v>-2816</v>
      </c>
      <c r="BP31" s="63">
        <f t="shared" si="86"/>
        <v>-3508</v>
      </c>
      <c r="BQ31" s="63">
        <f t="shared" ref="BQ31:CB35" si="87">Y31-M31</f>
        <v>-6292</v>
      </c>
      <c r="BR31" s="63">
        <f t="shared" si="87"/>
        <v>-5948</v>
      </c>
      <c r="BS31" s="63">
        <f t="shared" si="87"/>
        <v>-9461</v>
      </c>
      <c r="BT31" s="63">
        <f t="shared" si="87"/>
        <v>-10769</v>
      </c>
      <c r="BU31" s="63">
        <f t="shared" si="87"/>
        <v>-8423</v>
      </c>
      <c r="BV31" s="63">
        <f t="shared" si="87"/>
        <v>-5983</v>
      </c>
      <c r="BW31" s="63">
        <f t="shared" si="87"/>
        <v>-6312</v>
      </c>
      <c r="BX31" s="63">
        <f t="shared" si="87"/>
        <v>-2390</v>
      </c>
      <c r="BY31" s="63">
        <f t="shared" si="87"/>
        <v>-4034</v>
      </c>
      <c r="BZ31" s="339">
        <f t="shared" si="87"/>
        <v>-3247</v>
      </c>
      <c r="CA31" s="339">
        <f t="shared" si="87"/>
        <v>-564</v>
      </c>
      <c r="CB31" s="359">
        <f t="shared" si="87"/>
        <v>1149</v>
      </c>
      <c r="CC31" s="367"/>
    </row>
    <row r="32" spans="1:81" s="57" customFormat="1" x14ac:dyDescent="0.3">
      <c r="A32" s="140"/>
      <c r="B32" s="58" t="s">
        <v>31</v>
      </c>
      <c r="C32" s="59">
        <f>'NECO-ELECTRIC'!C32+'NECO-GAS'!C32</f>
        <v>3570</v>
      </c>
      <c r="D32" s="60">
        <f>'NECO-ELECTRIC'!D32+'NECO-GAS'!D32</f>
        <v>3388</v>
      </c>
      <c r="E32" s="60">
        <f>'NECO-ELECTRIC'!E32+'NECO-GAS'!E32</f>
        <v>3102</v>
      </c>
      <c r="F32" s="60">
        <f>'NECO-ELECTRIC'!F32+'NECO-GAS'!F32</f>
        <v>2600</v>
      </c>
      <c r="G32" s="60">
        <f>'NECO-ELECTRIC'!G32+'NECO-GAS'!G32</f>
        <v>2135</v>
      </c>
      <c r="H32" s="60">
        <f>'NECO-ELECTRIC'!H32+'NECO-GAS'!H32</f>
        <v>2150</v>
      </c>
      <c r="I32" s="60">
        <f>'NECO-ELECTRIC'!I32+'NECO-GAS'!I32</f>
        <v>2415</v>
      </c>
      <c r="J32" s="60">
        <f>'NECO-ELECTRIC'!J32+'NECO-GAS'!J32</f>
        <v>3085</v>
      </c>
      <c r="K32" s="60">
        <f>'NECO-ELECTRIC'!K32+'NECO-GAS'!K32</f>
        <v>3071</v>
      </c>
      <c r="L32" s="266">
        <f>'NECO-ELECTRIC'!L32+'NECO-GAS'!L32</f>
        <v>2965</v>
      </c>
      <c r="M32" s="61">
        <f>'NECO-ELECTRIC'!M32+'NECO-GAS'!M32</f>
        <v>3243</v>
      </c>
      <c r="N32" s="233">
        <f>'NECO-ELECTRIC'!N32+'NECO-GAS'!N32</f>
        <v>3004</v>
      </c>
      <c r="O32" s="60">
        <f>'NECO-ELECTRIC'!O32+'NECO-GAS'!O32</f>
        <v>3302</v>
      </c>
      <c r="P32" s="60">
        <f>'NECO-ELECTRIC'!P32+'NECO-GAS'!P32</f>
        <v>2806</v>
      </c>
      <c r="Q32" s="60">
        <f>'NECO-ELECTRIC'!Q32+'NECO-GAS'!Q32</f>
        <v>2509</v>
      </c>
      <c r="R32" s="60">
        <f>'NECO-ELECTRIC'!R32+'NECO-GAS'!R32</f>
        <v>2203</v>
      </c>
      <c r="S32" s="60">
        <f>'NECO-ELECTRIC'!S32+'NECO-GAS'!S32</f>
        <v>1925</v>
      </c>
      <c r="T32" s="60">
        <f>'NECO-ELECTRIC'!T32+'NECO-GAS'!T32</f>
        <v>1831</v>
      </c>
      <c r="U32" s="60">
        <f>'NECO-ELECTRIC'!U32+'NECO-GAS'!U32</f>
        <v>2124</v>
      </c>
      <c r="V32" s="60">
        <f>'NECO-ELECTRIC'!V32+'NECO-GAS'!V32</f>
        <v>2157</v>
      </c>
      <c r="W32" s="60">
        <f>'NECO-ELECTRIC'!W32+'NECO-GAS'!W32</f>
        <v>2048</v>
      </c>
      <c r="X32" s="266">
        <f>'NECO-ELECTRIC'!X32+'NECO-GAS'!X32</f>
        <v>1804</v>
      </c>
      <c r="Y32" s="61">
        <f>'NECO-ELECTRIC'!Y32+'NECO-GAS'!Y32</f>
        <v>1789</v>
      </c>
      <c r="Z32" s="233">
        <f>'NECO-ELECTRIC'!Z32+'NECO-GAS'!Z32</f>
        <v>1984</v>
      </c>
      <c r="AA32" s="233">
        <f>'NECO-ELECTRIC'!AA32+'NECO-GAS'!AA32</f>
        <v>2552</v>
      </c>
      <c r="AB32" s="233">
        <f>'NECO-ELECTRIC'!AB32+'NECO-GAS'!AB32</f>
        <v>2232</v>
      </c>
      <c r="AC32" s="233">
        <f>'NECO-ELECTRIC'!AC32+'NECO-GAS'!AC32</f>
        <v>2052</v>
      </c>
      <c r="AD32" s="233">
        <f>'NECO-ELECTRIC'!AD32+'NECO-GAS'!AD32</f>
        <v>1776</v>
      </c>
      <c r="AE32" s="233">
        <f>'NECO-ELECTRIC'!AE32+'NECO-GAS'!AE32</f>
        <v>1854</v>
      </c>
      <c r="AF32" s="233">
        <f>'NECO-ELECTRIC'!AF32+'NECO-GAS'!AF32</f>
        <v>1788</v>
      </c>
      <c r="AG32" s="233">
        <f>'NECO-ELECTRIC'!AG32+'NECO-GAS'!AG32</f>
        <v>1780</v>
      </c>
      <c r="AH32" s="233">
        <f>'NECO-ELECTRIC'!AH32+'NECO-GAS'!AH32</f>
        <v>1847</v>
      </c>
      <c r="AI32" s="60">
        <f>'NECO-ELECTRIC'!AI32+'NECO-GAS'!AI32</f>
        <v>2646</v>
      </c>
      <c r="AJ32" s="379">
        <f>'NECO-ELECTRIC'!AJ32+'NECO-GAS'!AJ32</f>
        <v>2556</v>
      </c>
      <c r="AK32" s="171">
        <f t="shared" si="84"/>
        <v>-7.5070028011204479E-2</v>
      </c>
      <c r="AL32" s="171">
        <f t="shared" si="84"/>
        <v>-0.17178276269185361</v>
      </c>
      <c r="AM32" s="171">
        <f t="shared" si="84"/>
        <v>-0.19116698903932947</v>
      </c>
      <c r="AN32" s="171">
        <f t="shared" si="84"/>
        <v>-0.15269230769230768</v>
      </c>
      <c r="AO32" s="171">
        <f t="shared" si="84"/>
        <v>-9.8360655737704916E-2</v>
      </c>
      <c r="AP32" s="171">
        <f t="shared" si="84"/>
        <v>-0.14837209302325582</v>
      </c>
      <c r="AQ32" s="171">
        <f t="shared" si="84"/>
        <v>-0.12049689440993788</v>
      </c>
      <c r="AR32" s="171">
        <f t="shared" si="84"/>
        <v>-0.30081037277147488</v>
      </c>
      <c r="AS32" s="171">
        <f t="shared" si="84"/>
        <v>-0.33311624877889939</v>
      </c>
      <c r="AT32" s="171">
        <f t="shared" si="84"/>
        <v>-0.39156829679595279</v>
      </c>
      <c r="AU32" s="171">
        <f t="shared" si="85"/>
        <v>-0.44835029293863704</v>
      </c>
      <c r="AV32" s="171">
        <f t="shared" si="85"/>
        <v>-0.33954727030625831</v>
      </c>
      <c r="AW32" s="171">
        <f t="shared" si="85"/>
        <v>-0.22713506965475469</v>
      </c>
      <c r="AX32" s="171">
        <f t="shared" si="85"/>
        <v>-0.20456165359942979</v>
      </c>
      <c r="AY32" s="171">
        <f t="shared" si="85"/>
        <v>-0.18214428058987644</v>
      </c>
      <c r="AZ32" s="171">
        <f t="shared" si="85"/>
        <v>-0.19382660009078528</v>
      </c>
      <c r="BA32" s="171">
        <f t="shared" si="85"/>
        <v>-3.6883116883116886E-2</v>
      </c>
      <c r="BB32" s="171">
        <f t="shared" si="85"/>
        <v>-2.3484434735117424E-2</v>
      </c>
      <c r="BC32" s="171">
        <f t="shared" si="85"/>
        <v>-0.16195856873822975</v>
      </c>
      <c r="BD32" s="326">
        <f t="shared" si="85"/>
        <v>-0.14371812702828002</v>
      </c>
      <c r="BE32" s="326">
        <f t="shared" si="85"/>
        <v>0.2919921875</v>
      </c>
      <c r="BF32" s="201">
        <f t="shared" si="85"/>
        <v>0.41685144124168516</v>
      </c>
      <c r="BG32" s="77">
        <f t="shared" si="86"/>
        <v>-268</v>
      </c>
      <c r="BH32" s="62">
        <f t="shared" si="86"/>
        <v>-582</v>
      </c>
      <c r="BI32" s="63">
        <f t="shared" si="86"/>
        <v>-593</v>
      </c>
      <c r="BJ32" s="63">
        <f t="shared" si="86"/>
        <v>-397</v>
      </c>
      <c r="BK32" s="63">
        <f t="shared" si="86"/>
        <v>-210</v>
      </c>
      <c r="BL32" s="63">
        <f t="shared" si="86"/>
        <v>-319</v>
      </c>
      <c r="BM32" s="63">
        <f t="shared" si="86"/>
        <v>-291</v>
      </c>
      <c r="BN32" s="63">
        <f t="shared" si="86"/>
        <v>-928</v>
      </c>
      <c r="BO32" s="63">
        <f t="shared" si="86"/>
        <v>-1023</v>
      </c>
      <c r="BP32" s="63">
        <f t="shared" si="86"/>
        <v>-1161</v>
      </c>
      <c r="BQ32" s="63">
        <f t="shared" si="87"/>
        <v>-1454</v>
      </c>
      <c r="BR32" s="63">
        <f t="shared" si="87"/>
        <v>-1020</v>
      </c>
      <c r="BS32" s="63">
        <f t="shared" si="87"/>
        <v>-750</v>
      </c>
      <c r="BT32" s="63">
        <f t="shared" si="87"/>
        <v>-574</v>
      </c>
      <c r="BU32" s="63">
        <f t="shared" si="87"/>
        <v>-457</v>
      </c>
      <c r="BV32" s="63">
        <f t="shared" si="87"/>
        <v>-427</v>
      </c>
      <c r="BW32" s="63">
        <f t="shared" si="87"/>
        <v>-71</v>
      </c>
      <c r="BX32" s="63">
        <f t="shared" si="87"/>
        <v>-43</v>
      </c>
      <c r="BY32" s="63">
        <f t="shared" si="87"/>
        <v>-344</v>
      </c>
      <c r="BZ32" s="339">
        <f t="shared" si="87"/>
        <v>-310</v>
      </c>
      <c r="CA32" s="339">
        <f t="shared" si="87"/>
        <v>598</v>
      </c>
      <c r="CB32" s="359">
        <f t="shared" si="87"/>
        <v>752</v>
      </c>
      <c r="CC32" s="367"/>
    </row>
    <row r="33" spans="1:81" s="57" customFormat="1" x14ac:dyDescent="0.3">
      <c r="A33" s="140"/>
      <c r="B33" s="58" t="s">
        <v>32</v>
      </c>
      <c r="C33" s="59">
        <f>'NECO-ELECTRIC'!C33+'NECO-GAS'!C33</f>
        <v>2411</v>
      </c>
      <c r="D33" s="60">
        <f>'NECO-ELECTRIC'!D33+'NECO-GAS'!D33</f>
        <v>2222</v>
      </c>
      <c r="E33" s="60">
        <f>'NECO-ELECTRIC'!E33+'NECO-GAS'!E33</f>
        <v>2898</v>
      </c>
      <c r="F33" s="60">
        <f>'NECO-ELECTRIC'!F33+'NECO-GAS'!F33</f>
        <v>2196</v>
      </c>
      <c r="G33" s="60">
        <f>'NECO-ELECTRIC'!G33+'NECO-GAS'!G33</f>
        <v>2013</v>
      </c>
      <c r="H33" s="60">
        <f>'NECO-ELECTRIC'!H33+'NECO-GAS'!H33</f>
        <v>2271</v>
      </c>
      <c r="I33" s="60">
        <f>'NECO-ELECTRIC'!I33+'NECO-GAS'!I33</f>
        <v>2297</v>
      </c>
      <c r="J33" s="60">
        <f>'NECO-ELECTRIC'!J33+'NECO-GAS'!J33</f>
        <v>2300</v>
      </c>
      <c r="K33" s="60">
        <f>'NECO-ELECTRIC'!K33+'NECO-GAS'!K33</f>
        <v>2174</v>
      </c>
      <c r="L33" s="266">
        <f>'NECO-ELECTRIC'!L33+'NECO-GAS'!L33</f>
        <v>2365</v>
      </c>
      <c r="M33" s="61">
        <f>'NECO-ELECTRIC'!M33+'NECO-GAS'!M33</f>
        <v>2595</v>
      </c>
      <c r="N33" s="233">
        <f>'NECO-ELECTRIC'!N33+'NECO-GAS'!N33</f>
        <v>2237</v>
      </c>
      <c r="O33" s="60">
        <f>'NECO-ELECTRIC'!O33+'NECO-GAS'!O33</f>
        <v>3190</v>
      </c>
      <c r="P33" s="60">
        <f>'NECO-ELECTRIC'!P33+'NECO-GAS'!P33</f>
        <v>4728</v>
      </c>
      <c r="Q33" s="60">
        <f>'NECO-ELECTRIC'!Q33+'NECO-GAS'!Q33</f>
        <v>2585</v>
      </c>
      <c r="R33" s="60">
        <f>'NECO-ELECTRIC'!R33+'NECO-GAS'!R33</f>
        <v>1873</v>
      </c>
      <c r="S33" s="60">
        <f>'NECO-ELECTRIC'!S33+'NECO-GAS'!S33</f>
        <v>1753</v>
      </c>
      <c r="T33" s="60">
        <f>'NECO-ELECTRIC'!T33+'NECO-GAS'!T33</f>
        <v>1480</v>
      </c>
      <c r="U33" s="60">
        <f>'NECO-ELECTRIC'!U33+'NECO-GAS'!U33</f>
        <v>1566</v>
      </c>
      <c r="V33" s="60">
        <f>'NECO-ELECTRIC'!V33+'NECO-GAS'!V33</f>
        <v>1643</v>
      </c>
      <c r="W33" s="60">
        <f>'NECO-ELECTRIC'!W33+'NECO-GAS'!W33</f>
        <v>1972</v>
      </c>
      <c r="X33" s="266">
        <f>'NECO-ELECTRIC'!X33+'NECO-GAS'!X33</f>
        <v>2007</v>
      </c>
      <c r="Y33" s="61">
        <f>'NECO-ELECTRIC'!Y33+'NECO-GAS'!Y33</f>
        <v>1627</v>
      </c>
      <c r="Z33" s="233">
        <f>'NECO-ELECTRIC'!Z33+'NECO-GAS'!Z33</f>
        <v>1629</v>
      </c>
      <c r="AA33" s="233">
        <f>'NECO-ELECTRIC'!AA33+'NECO-GAS'!AA33</f>
        <v>1675</v>
      </c>
      <c r="AB33" s="233">
        <f>'NECO-ELECTRIC'!AB33+'NECO-GAS'!AB33</f>
        <v>1984</v>
      </c>
      <c r="AC33" s="233">
        <f>'NECO-ELECTRIC'!AC33+'NECO-GAS'!AC33</f>
        <v>1625</v>
      </c>
      <c r="AD33" s="233">
        <f>'NECO-ELECTRIC'!AD33+'NECO-GAS'!AD33</f>
        <v>1701</v>
      </c>
      <c r="AE33" s="233">
        <f>'NECO-ELECTRIC'!AE33+'NECO-GAS'!AE33</f>
        <v>1558</v>
      </c>
      <c r="AF33" s="233">
        <f>'NECO-ELECTRIC'!AF33+'NECO-GAS'!AF33</f>
        <v>1469</v>
      </c>
      <c r="AG33" s="233">
        <f>'NECO-ELECTRIC'!AG33+'NECO-GAS'!AG33</f>
        <v>1789</v>
      </c>
      <c r="AH33" s="233">
        <f>'NECO-ELECTRIC'!AH33+'NECO-GAS'!AH33</f>
        <v>1895</v>
      </c>
      <c r="AI33" s="60">
        <f>'NECO-ELECTRIC'!AI33+'NECO-GAS'!AI33</f>
        <v>2599</v>
      </c>
      <c r="AJ33" s="379">
        <f>'NECO-ELECTRIC'!AJ33+'NECO-GAS'!AJ33</f>
        <v>2404</v>
      </c>
      <c r="AK33" s="171">
        <f t="shared" si="84"/>
        <v>0.32310244711737868</v>
      </c>
      <c r="AL33" s="171">
        <f t="shared" si="84"/>
        <v>1.1278127812781278</v>
      </c>
      <c r="AM33" s="171">
        <f t="shared" si="84"/>
        <v>-0.10800552104899931</v>
      </c>
      <c r="AN33" s="171">
        <f t="shared" si="84"/>
        <v>-0.14708561020036429</v>
      </c>
      <c r="AO33" s="171">
        <f t="shared" si="84"/>
        <v>-0.12916045702930948</v>
      </c>
      <c r="AP33" s="171">
        <f t="shared" si="84"/>
        <v>-0.3483047115808014</v>
      </c>
      <c r="AQ33" s="171">
        <f t="shared" si="84"/>
        <v>-0.31824118415324337</v>
      </c>
      <c r="AR33" s="171">
        <f t="shared" si="84"/>
        <v>-0.28565217391304348</v>
      </c>
      <c r="AS33" s="171">
        <f t="shared" si="84"/>
        <v>-9.2916283348666057E-2</v>
      </c>
      <c r="AT33" s="171">
        <f t="shared" si="84"/>
        <v>-0.15137420718816066</v>
      </c>
      <c r="AU33" s="171">
        <f t="shared" si="85"/>
        <v>-0.37302504816955684</v>
      </c>
      <c r="AV33" s="171">
        <f t="shared" si="85"/>
        <v>-0.27179257934734019</v>
      </c>
      <c r="AW33" s="171">
        <f t="shared" si="85"/>
        <v>-0.47492163009404387</v>
      </c>
      <c r="AX33" s="171">
        <f t="shared" si="85"/>
        <v>-0.58037225042301188</v>
      </c>
      <c r="AY33" s="171">
        <f t="shared" si="85"/>
        <v>-0.37137330754352033</v>
      </c>
      <c r="AZ33" s="171">
        <f t="shared" si="85"/>
        <v>-9.183128670581954E-2</v>
      </c>
      <c r="BA33" s="171">
        <f t="shared" si="85"/>
        <v>-0.11123787792355962</v>
      </c>
      <c r="BB33" s="171">
        <f t="shared" si="85"/>
        <v>-7.4324324324324328E-3</v>
      </c>
      <c r="BC33" s="171">
        <f t="shared" si="85"/>
        <v>0.14240102171136654</v>
      </c>
      <c r="BD33" s="326">
        <f t="shared" si="85"/>
        <v>0.15337796713329277</v>
      </c>
      <c r="BE33" s="326">
        <f t="shared" si="85"/>
        <v>0.31795131845841784</v>
      </c>
      <c r="BF33" s="201">
        <f t="shared" si="85"/>
        <v>0.19780767314399603</v>
      </c>
      <c r="BG33" s="77">
        <f t="shared" si="86"/>
        <v>779</v>
      </c>
      <c r="BH33" s="62">
        <f t="shared" si="86"/>
        <v>2506</v>
      </c>
      <c r="BI33" s="63">
        <f t="shared" si="86"/>
        <v>-313</v>
      </c>
      <c r="BJ33" s="63">
        <f t="shared" si="86"/>
        <v>-323</v>
      </c>
      <c r="BK33" s="63">
        <f t="shared" si="86"/>
        <v>-260</v>
      </c>
      <c r="BL33" s="63">
        <f t="shared" si="86"/>
        <v>-791</v>
      </c>
      <c r="BM33" s="63">
        <f t="shared" si="86"/>
        <v>-731</v>
      </c>
      <c r="BN33" s="63">
        <f t="shared" si="86"/>
        <v>-657</v>
      </c>
      <c r="BO33" s="63">
        <f t="shared" si="86"/>
        <v>-202</v>
      </c>
      <c r="BP33" s="63">
        <f t="shared" si="86"/>
        <v>-358</v>
      </c>
      <c r="BQ33" s="63">
        <f t="shared" si="87"/>
        <v>-968</v>
      </c>
      <c r="BR33" s="63">
        <f t="shared" si="87"/>
        <v>-608</v>
      </c>
      <c r="BS33" s="63">
        <f t="shared" si="87"/>
        <v>-1515</v>
      </c>
      <c r="BT33" s="63">
        <f t="shared" si="87"/>
        <v>-2744</v>
      </c>
      <c r="BU33" s="63">
        <f t="shared" si="87"/>
        <v>-960</v>
      </c>
      <c r="BV33" s="63">
        <f t="shared" si="87"/>
        <v>-172</v>
      </c>
      <c r="BW33" s="63">
        <f t="shared" si="87"/>
        <v>-195</v>
      </c>
      <c r="BX33" s="63">
        <f t="shared" si="87"/>
        <v>-11</v>
      </c>
      <c r="BY33" s="63">
        <f t="shared" si="87"/>
        <v>223</v>
      </c>
      <c r="BZ33" s="339">
        <f t="shared" si="87"/>
        <v>252</v>
      </c>
      <c r="CA33" s="339">
        <f t="shared" si="87"/>
        <v>627</v>
      </c>
      <c r="CB33" s="359">
        <f t="shared" si="87"/>
        <v>397</v>
      </c>
      <c r="CC33" s="367"/>
    </row>
    <row r="34" spans="1:81" s="57" customFormat="1" x14ac:dyDescent="0.3">
      <c r="A34" s="140"/>
      <c r="B34" s="58" t="s">
        <v>33</v>
      </c>
      <c r="C34" s="59">
        <f>'NECO-ELECTRIC'!C34+'NECO-GAS'!C34</f>
        <v>393</v>
      </c>
      <c r="D34" s="60">
        <f>'NECO-ELECTRIC'!D34+'NECO-GAS'!D34</f>
        <v>332</v>
      </c>
      <c r="E34" s="60">
        <f>'NECO-ELECTRIC'!E34+'NECO-GAS'!E34</f>
        <v>458</v>
      </c>
      <c r="F34" s="60">
        <f>'NECO-ELECTRIC'!F34+'NECO-GAS'!F34</f>
        <v>318</v>
      </c>
      <c r="G34" s="60">
        <f>'NECO-ELECTRIC'!G34+'NECO-GAS'!G34</f>
        <v>324</v>
      </c>
      <c r="H34" s="60">
        <f>'NECO-ELECTRIC'!H34+'NECO-GAS'!H34</f>
        <v>360</v>
      </c>
      <c r="I34" s="60">
        <f>'NECO-ELECTRIC'!I34+'NECO-GAS'!I34</f>
        <v>354</v>
      </c>
      <c r="J34" s="60">
        <f>'NECO-ELECTRIC'!J34+'NECO-GAS'!J34</f>
        <v>330</v>
      </c>
      <c r="K34" s="60">
        <f>'NECO-ELECTRIC'!K34+'NECO-GAS'!K34</f>
        <v>326</v>
      </c>
      <c r="L34" s="266">
        <f>'NECO-ELECTRIC'!L34+'NECO-GAS'!L34</f>
        <v>365</v>
      </c>
      <c r="M34" s="61">
        <f>'NECO-ELECTRIC'!M34+'NECO-GAS'!M34</f>
        <v>394</v>
      </c>
      <c r="N34" s="233">
        <f>'NECO-ELECTRIC'!N34+'NECO-GAS'!N34</f>
        <v>312</v>
      </c>
      <c r="O34" s="60">
        <f>'NECO-ELECTRIC'!O34+'NECO-GAS'!O34</f>
        <v>475</v>
      </c>
      <c r="P34" s="60">
        <f>'NECO-ELECTRIC'!P34+'NECO-GAS'!P34</f>
        <v>834</v>
      </c>
      <c r="Q34" s="60">
        <f>'NECO-ELECTRIC'!Q34+'NECO-GAS'!Q34</f>
        <v>475</v>
      </c>
      <c r="R34" s="60">
        <f>'NECO-ELECTRIC'!R34+'NECO-GAS'!R34</f>
        <v>326</v>
      </c>
      <c r="S34" s="60">
        <f>'NECO-ELECTRIC'!S34+'NECO-GAS'!S34</f>
        <v>313</v>
      </c>
      <c r="T34" s="60">
        <f>'NECO-ELECTRIC'!T34+'NECO-GAS'!T34</f>
        <v>266</v>
      </c>
      <c r="U34" s="60">
        <f>'NECO-ELECTRIC'!U34+'NECO-GAS'!U34</f>
        <v>219</v>
      </c>
      <c r="V34" s="60">
        <f>'NECO-ELECTRIC'!V34+'NECO-GAS'!V34</f>
        <v>260</v>
      </c>
      <c r="W34" s="60">
        <f>'NECO-ELECTRIC'!W34+'NECO-GAS'!W34</f>
        <v>314</v>
      </c>
      <c r="X34" s="266">
        <f>'NECO-ELECTRIC'!X34+'NECO-GAS'!X34</f>
        <v>313</v>
      </c>
      <c r="Y34" s="61">
        <f>'NECO-ELECTRIC'!Y34+'NECO-GAS'!Y34</f>
        <v>281</v>
      </c>
      <c r="Z34" s="233">
        <f>'NECO-ELECTRIC'!Z34+'NECO-GAS'!Z34</f>
        <v>271</v>
      </c>
      <c r="AA34" s="233">
        <f>'NECO-ELECTRIC'!AA34+'NECO-GAS'!AA34</f>
        <v>260</v>
      </c>
      <c r="AB34" s="233">
        <f>'NECO-ELECTRIC'!AB34+'NECO-GAS'!AB34</f>
        <v>306</v>
      </c>
      <c r="AC34" s="233">
        <f>'NECO-ELECTRIC'!AC34+'NECO-GAS'!AC34</f>
        <v>237</v>
      </c>
      <c r="AD34" s="233">
        <f>'NECO-ELECTRIC'!AD34+'NECO-GAS'!AD34</f>
        <v>239</v>
      </c>
      <c r="AE34" s="233">
        <f>'NECO-ELECTRIC'!AE34+'NECO-GAS'!AE34</f>
        <v>218</v>
      </c>
      <c r="AF34" s="233">
        <f>'NECO-ELECTRIC'!AF34+'NECO-GAS'!AF34</f>
        <v>214</v>
      </c>
      <c r="AG34" s="233">
        <f>'NECO-ELECTRIC'!AG34+'NECO-GAS'!AG34</f>
        <v>241</v>
      </c>
      <c r="AH34" s="233">
        <f>'NECO-ELECTRIC'!AH34+'NECO-GAS'!AH34</f>
        <v>287</v>
      </c>
      <c r="AI34" s="60">
        <f>'NECO-ELECTRIC'!AI34+'NECO-GAS'!AI34</f>
        <v>480</v>
      </c>
      <c r="AJ34" s="379">
        <f>'NECO-ELECTRIC'!AJ34+'NECO-GAS'!AJ34</f>
        <v>373</v>
      </c>
      <c r="AK34" s="171">
        <f t="shared" si="84"/>
        <v>0.20865139949109415</v>
      </c>
      <c r="AL34" s="171">
        <f t="shared" si="84"/>
        <v>1.5120481927710843</v>
      </c>
      <c r="AM34" s="171">
        <f t="shared" si="84"/>
        <v>3.7117903930131008E-2</v>
      </c>
      <c r="AN34" s="171">
        <f t="shared" si="84"/>
        <v>2.5157232704402517E-2</v>
      </c>
      <c r="AO34" s="171">
        <f t="shared" si="84"/>
        <v>-3.3950617283950615E-2</v>
      </c>
      <c r="AP34" s="171">
        <f t="shared" si="84"/>
        <v>-0.26111111111111113</v>
      </c>
      <c r="AQ34" s="171">
        <f t="shared" si="84"/>
        <v>-0.38135593220338981</v>
      </c>
      <c r="AR34" s="171">
        <f t="shared" si="84"/>
        <v>-0.21212121212121213</v>
      </c>
      <c r="AS34" s="171">
        <f t="shared" si="84"/>
        <v>-3.6809815950920248E-2</v>
      </c>
      <c r="AT34" s="171">
        <f t="shared" si="84"/>
        <v>-0.14246575342465753</v>
      </c>
      <c r="AU34" s="171">
        <f t="shared" si="85"/>
        <v>-0.28680203045685282</v>
      </c>
      <c r="AV34" s="171">
        <f t="shared" si="85"/>
        <v>-0.13141025641025642</v>
      </c>
      <c r="AW34" s="171">
        <f t="shared" si="85"/>
        <v>-0.45263157894736844</v>
      </c>
      <c r="AX34" s="171">
        <f t="shared" si="85"/>
        <v>-0.63309352517985606</v>
      </c>
      <c r="AY34" s="171">
        <f t="shared" si="85"/>
        <v>-0.50105263157894742</v>
      </c>
      <c r="AZ34" s="171">
        <f t="shared" si="85"/>
        <v>-0.26687116564417179</v>
      </c>
      <c r="BA34" s="171">
        <f t="shared" si="85"/>
        <v>-0.30351437699680511</v>
      </c>
      <c r="BB34" s="171">
        <f t="shared" si="85"/>
        <v>-0.19548872180451127</v>
      </c>
      <c r="BC34" s="171">
        <f t="shared" si="85"/>
        <v>0.1004566210045662</v>
      </c>
      <c r="BD34" s="326">
        <f t="shared" si="85"/>
        <v>0.10384615384615385</v>
      </c>
      <c r="BE34" s="326">
        <f t="shared" si="85"/>
        <v>0.5286624203821656</v>
      </c>
      <c r="BF34" s="201">
        <f t="shared" si="85"/>
        <v>0.19169329073482427</v>
      </c>
      <c r="BG34" s="77">
        <f t="shared" si="86"/>
        <v>82</v>
      </c>
      <c r="BH34" s="62">
        <f t="shared" si="86"/>
        <v>502</v>
      </c>
      <c r="BI34" s="63">
        <f t="shared" si="86"/>
        <v>17</v>
      </c>
      <c r="BJ34" s="63">
        <f t="shared" si="86"/>
        <v>8</v>
      </c>
      <c r="BK34" s="63">
        <f t="shared" si="86"/>
        <v>-11</v>
      </c>
      <c r="BL34" s="63">
        <f t="shared" si="86"/>
        <v>-94</v>
      </c>
      <c r="BM34" s="63">
        <f t="shared" si="86"/>
        <v>-135</v>
      </c>
      <c r="BN34" s="63">
        <f t="shared" si="86"/>
        <v>-70</v>
      </c>
      <c r="BO34" s="63">
        <f t="shared" si="86"/>
        <v>-12</v>
      </c>
      <c r="BP34" s="63">
        <f t="shared" si="86"/>
        <v>-52</v>
      </c>
      <c r="BQ34" s="63">
        <f t="shared" si="87"/>
        <v>-113</v>
      </c>
      <c r="BR34" s="63">
        <f t="shared" si="87"/>
        <v>-41</v>
      </c>
      <c r="BS34" s="63">
        <f t="shared" si="87"/>
        <v>-215</v>
      </c>
      <c r="BT34" s="63">
        <f t="shared" si="87"/>
        <v>-528</v>
      </c>
      <c r="BU34" s="63">
        <f t="shared" si="87"/>
        <v>-238</v>
      </c>
      <c r="BV34" s="63">
        <f t="shared" si="87"/>
        <v>-87</v>
      </c>
      <c r="BW34" s="63">
        <f t="shared" si="87"/>
        <v>-95</v>
      </c>
      <c r="BX34" s="63">
        <f t="shared" si="87"/>
        <v>-52</v>
      </c>
      <c r="BY34" s="63">
        <f t="shared" si="87"/>
        <v>22</v>
      </c>
      <c r="BZ34" s="339">
        <f t="shared" si="87"/>
        <v>27</v>
      </c>
      <c r="CA34" s="339">
        <f t="shared" si="87"/>
        <v>166</v>
      </c>
      <c r="CB34" s="359">
        <f t="shared" si="87"/>
        <v>60</v>
      </c>
      <c r="CC34" s="367"/>
    </row>
    <row r="35" spans="1:81" s="57" customFormat="1" x14ac:dyDescent="0.3">
      <c r="A35" s="140"/>
      <c r="B35" s="58" t="s">
        <v>34</v>
      </c>
      <c r="C35" s="59">
        <f>'NECO-ELECTRIC'!C35+'NECO-GAS'!C35</f>
        <v>32</v>
      </c>
      <c r="D35" s="60">
        <f>'NECO-ELECTRIC'!D35+'NECO-GAS'!D35</f>
        <v>27</v>
      </c>
      <c r="E35" s="60">
        <f>'NECO-ELECTRIC'!E35+'NECO-GAS'!E35</f>
        <v>47</v>
      </c>
      <c r="F35" s="60">
        <f>'NECO-ELECTRIC'!F35+'NECO-GAS'!F35</f>
        <v>25</v>
      </c>
      <c r="G35" s="60">
        <f>'NECO-ELECTRIC'!G35+'NECO-GAS'!G35</f>
        <v>34</v>
      </c>
      <c r="H35" s="60">
        <f>'NECO-ELECTRIC'!H35+'NECO-GAS'!H35</f>
        <v>30</v>
      </c>
      <c r="I35" s="60">
        <f>'NECO-ELECTRIC'!I35+'NECO-GAS'!I35</f>
        <v>26</v>
      </c>
      <c r="J35" s="60">
        <f>'NECO-ELECTRIC'!J35+'NECO-GAS'!J35</f>
        <v>28</v>
      </c>
      <c r="K35" s="60">
        <f>'NECO-ELECTRIC'!K35+'NECO-GAS'!K35</f>
        <v>24</v>
      </c>
      <c r="L35" s="266">
        <f>'NECO-ELECTRIC'!L35+'NECO-GAS'!L35</f>
        <v>29</v>
      </c>
      <c r="M35" s="61">
        <f>'NECO-ELECTRIC'!M35+'NECO-GAS'!M35</f>
        <v>45</v>
      </c>
      <c r="N35" s="233">
        <f>'NECO-ELECTRIC'!N35+'NECO-GAS'!N35</f>
        <v>37</v>
      </c>
      <c r="O35" s="60">
        <f>'NECO-ELECTRIC'!O35+'NECO-GAS'!O35</f>
        <v>47</v>
      </c>
      <c r="P35" s="60">
        <f>'NECO-ELECTRIC'!P35+'NECO-GAS'!P35</f>
        <v>81</v>
      </c>
      <c r="Q35" s="60">
        <f>'NECO-ELECTRIC'!Q35+'NECO-GAS'!Q35</f>
        <v>44</v>
      </c>
      <c r="R35" s="60">
        <f>'NECO-ELECTRIC'!R35+'NECO-GAS'!R35</f>
        <v>42</v>
      </c>
      <c r="S35" s="60">
        <f>'NECO-ELECTRIC'!S35+'NECO-GAS'!S35</f>
        <v>49</v>
      </c>
      <c r="T35" s="60">
        <f>'NECO-ELECTRIC'!T35+'NECO-GAS'!T35</f>
        <v>36</v>
      </c>
      <c r="U35" s="60">
        <f>'NECO-ELECTRIC'!U35+'NECO-GAS'!U35</f>
        <v>15</v>
      </c>
      <c r="V35" s="60">
        <f>'NECO-ELECTRIC'!V35+'NECO-GAS'!V35</f>
        <v>30</v>
      </c>
      <c r="W35" s="60">
        <f>'NECO-ELECTRIC'!W35+'NECO-GAS'!W35</f>
        <v>34</v>
      </c>
      <c r="X35" s="266">
        <f>'NECO-ELECTRIC'!X35+'NECO-GAS'!X35</f>
        <v>34</v>
      </c>
      <c r="Y35" s="61">
        <f>'NECO-ELECTRIC'!Y35+'NECO-GAS'!Y35</f>
        <v>39</v>
      </c>
      <c r="Z35" s="233">
        <f>'NECO-ELECTRIC'!Z35+'NECO-GAS'!Z35</f>
        <v>28</v>
      </c>
      <c r="AA35" s="233">
        <f>'NECO-ELECTRIC'!AA35+'NECO-GAS'!AA35</f>
        <v>27</v>
      </c>
      <c r="AB35" s="233">
        <f>'NECO-ELECTRIC'!AB35+'NECO-GAS'!AB35</f>
        <v>36</v>
      </c>
      <c r="AC35" s="233">
        <f>'NECO-ELECTRIC'!AC35+'NECO-GAS'!AC35</f>
        <v>23</v>
      </c>
      <c r="AD35" s="233">
        <f>'NECO-ELECTRIC'!AD35+'NECO-GAS'!AD35</f>
        <v>32</v>
      </c>
      <c r="AE35" s="233">
        <f>'NECO-ELECTRIC'!AE35+'NECO-GAS'!AE35</f>
        <v>33</v>
      </c>
      <c r="AF35" s="233">
        <f>'NECO-ELECTRIC'!AF35+'NECO-GAS'!AF35</f>
        <v>17</v>
      </c>
      <c r="AG35" s="233">
        <f>'NECO-ELECTRIC'!AG35+'NECO-GAS'!AG35</f>
        <v>21</v>
      </c>
      <c r="AH35" s="233">
        <f>'NECO-ELECTRIC'!AH35+'NECO-GAS'!AH35</f>
        <v>37</v>
      </c>
      <c r="AI35" s="60">
        <f>'NECO-ELECTRIC'!AI35+'NECO-GAS'!AI35</f>
        <v>81</v>
      </c>
      <c r="AJ35" s="379">
        <f>'NECO-ELECTRIC'!AJ35+'NECO-GAS'!AJ35</f>
        <v>58</v>
      </c>
      <c r="AK35" s="171">
        <f t="shared" si="84"/>
        <v>0.46875</v>
      </c>
      <c r="AL35" s="171">
        <f t="shared" si="84"/>
        <v>2</v>
      </c>
      <c r="AM35" s="171">
        <f t="shared" si="84"/>
        <v>-6.3829787234042548E-2</v>
      </c>
      <c r="AN35" s="171">
        <f t="shared" si="84"/>
        <v>0.68</v>
      </c>
      <c r="AO35" s="171">
        <f t="shared" si="84"/>
        <v>0.44117647058823528</v>
      </c>
      <c r="AP35" s="171">
        <f t="shared" si="84"/>
        <v>0.2</v>
      </c>
      <c r="AQ35" s="171">
        <f t="shared" si="84"/>
        <v>-0.42307692307692307</v>
      </c>
      <c r="AR35" s="171">
        <f t="shared" si="84"/>
        <v>7.1428571428571425E-2</v>
      </c>
      <c r="AS35" s="171">
        <f t="shared" si="84"/>
        <v>0.41666666666666669</v>
      </c>
      <c r="AT35" s="171">
        <f t="shared" si="84"/>
        <v>0.17241379310344829</v>
      </c>
      <c r="AU35" s="171">
        <f t="shared" si="85"/>
        <v>-0.13333333333333333</v>
      </c>
      <c r="AV35" s="171">
        <f t="shared" si="85"/>
        <v>-0.24324324324324326</v>
      </c>
      <c r="AW35" s="171">
        <f t="shared" si="85"/>
        <v>-0.42553191489361702</v>
      </c>
      <c r="AX35" s="171">
        <f t="shared" si="85"/>
        <v>-0.55555555555555558</v>
      </c>
      <c r="AY35" s="171">
        <f t="shared" si="85"/>
        <v>-0.47727272727272729</v>
      </c>
      <c r="AZ35" s="171">
        <f t="shared" si="85"/>
        <v>-0.23809523809523808</v>
      </c>
      <c r="BA35" s="171">
        <f t="shared" si="85"/>
        <v>-0.32653061224489793</v>
      </c>
      <c r="BB35" s="171">
        <f t="shared" si="85"/>
        <v>-0.52777777777777779</v>
      </c>
      <c r="BC35" s="171">
        <f t="shared" si="85"/>
        <v>0.4</v>
      </c>
      <c r="BD35" s="326">
        <f t="shared" si="85"/>
        <v>0.23333333333333334</v>
      </c>
      <c r="BE35" s="326">
        <f t="shared" si="85"/>
        <v>1.3823529411764706</v>
      </c>
      <c r="BF35" s="201">
        <f t="shared" si="85"/>
        <v>0.70588235294117652</v>
      </c>
      <c r="BG35" s="77">
        <f t="shared" si="86"/>
        <v>15</v>
      </c>
      <c r="BH35" s="62">
        <f t="shared" si="86"/>
        <v>54</v>
      </c>
      <c r="BI35" s="63">
        <f t="shared" si="86"/>
        <v>-3</v>
      </c>
      <c r="BJ35" s="63">
        <f t="shared" si="86"/>
        <v>17</v>
      </c>
      <c r="BK35" s="63">
        <f t="shared" si="86"/>
        <v>15</v>
      </c>
      <c r="BL35" s="63">
        <f t="shared" si="86"/>
        <v>6</v>
      </c>
      <c r="BM35" s="63">
        <f t="shared" si="86"/>
        <v>-11</v>
      </c>
      <c r="BN35" s="63">
        <f t="shared" si="86"/>
        <v>2</v>
      </c>
      <c r="BO35" s="63">
        <f t="shared" si="86"/>
        <v>10</v>
      </c>
      <c r="BP35" s="63">
        <f t="shared" si="86"/>
        <v>5</v>
      </c>
      <c r="BQ35" s="63">
        <f t="shared" si="87"/>
        <v>-6</v>
      </c>
      <c r="BR35" s="63">
        <f t="shared" si="87"/>
        <v>-9</v>
      </c>
      <c r="BS35" s="63">
        <f t="shared" si="87"/>
        <v>-20</v>
      </c>
      <c r="BT35" s="63">
        <f t="shared" si="87"/>
        <v>-45</v>
      </c>
      <c r="BU35" s="63">
        <f t="shared" si="87"/>
        <v>-21</v>
      </c>
      <c r="BV35" s="63">
        <f t="shared" si="87"/>
        <v>-10</v>
      </c>
      <c r="BW35" s="63">
        <f t="shared" si="87"/>
        <v>-16</v>
      </c>
      <c r="BX35" s="63">
        <f t="shared" si="87"/>
        <v>-19</v>
      </c>
      <c r="BY35" s="63">
        <f t="shared" si="87"/>
        <v>6</v>
      </c>
      <c r="BZ35" s="339">
        <f t="shared" si="87"/>
        <v>7</v>
      </c>
      <c r="CA35" s="339">
        <f t="shared" si="87"/>
        <v>47</v>
      </c>
      <c r="CB35" s="359">
        <f t="shared" si="87"/>
        <v>24</v>
      </c>
      <c r="CC35" s="367"/>
    </row>
    <row r="36" spans="1:81" s="70" customFormat="1" x14ac:dyDescent="0.3">
      <c r="A36" s="141"/>
      <c r="B36" s="58" t="s">
        <v>35</v>
      </c>
      <c r="C36" s="129">
        <f>SUM(C31:C35)</f>
        <v>25398</v>
      </c>
      <c r="D36" s="130">
        <f t="shared" ref="D36:BI36" si="88">SUM(D31:D35)</f>
        <v>27251</v>
      </c>
      <c r="E36" s="130">
        <f t="shared" si="88"/>
        <v>28377</v>
      </c>
      <c r="F36" s="130">
        <f t="shared" si="88"/>
        <v>24159</v>
      </c>
      <c r="G36" s="130">
        <f t="shared" si="88"/>
        <v>20570</v>
      </c>
      <c r="H36" s="130">
        <f t="shared" si="88"/>
        <v>22446</v>
      </c>
      <c r="I36" s="130">
        <f t="shared" si="88"/>
        <v>23729</v>
      </c>
      <c r="J36" s="130">
        <f t="shared" si="88"/>
        <v>27492</v>
      </c>
      <c r="K36" s="130">
        <f t="shared" si="88"/>
        <v>28384</v>
      </c>
      <c r="L36" s="270">
        <f t="shared" si="88"/>
        <v>26498</v>
      </c>
      <c r="M36" s="80">
        <f t="shared" si="88"/>
        <v>28138</v>
      </c>
      <c r="N36" s="237">
        <f t="shared" si="88"/>
        <v>27726</v>
      </c>
      <c r="O36" s="130">
        <f t="shared" si="88"/>
        <v>35693</v>
      </c>
      <c r="P36" s="130">
        <f t="shared" ref="P36:R36" si="89">SUM(P31:P35)</f>
        <v>39133</v>
      </c>
      <c r="Q36" s="130">
        <f t="shared" si="89"/>
        <v>30202</v>
      </c>
      <c r="R36" s="130">
        <f t="shared" si="89"/>
        <v>24442</v>
      </c>
      <c r="S36" s="130">
        <f t="shared" ref="S36:T36" si="90">SUM(S31:S35)</f>
        <v>22803</v>
      </c>
      <c r="T36" s="130">
        <f t="shared" si="90"/>
        <v>19863</v>
      </c>
      <c r="U36" s="130">
        <f t="shared" ref="U36:V36" si="91">SUM(U31:U35)</f>
        <v>23242</v>
      </c>
      <c r="V36" s="130">
        <f t="shared" si="91"/>
        <v>24929</v>
      </c>
      <c r="W36" s="130">
        <f t="shared" ref="W36" si="92">SUM(W31:W35)</f>
        <v>24341</v>
      </c>
      <c r="X36" s="270">
        <f t="shared" ref="X36:Y36" si="93">SUM(X31:X35)</f>
        <v>21424</v>
      </c>
      <c r="Y36" s="80">
        <f t="shared" si="93"/>
        <v>19305</v>
      </c>
      <c r="Z36" s="237">
        <f t="shared" ref="Z36" si="94">SUM(Z31:Z35)</f>
        <v>20100</v>
      </c>
      <c r="AA36" s="237">
        <f t="shared" ref="AA36:AB36" si="95">SUM(AA31:AA35)</f>
        <v>23732</v>
      </c>
      <c r="AB36" s="237">
        <f t="shared" si="95"/>
        <v>24473</v>
      </c>
      <c r="AC36" s="237">
        <f t="shared" ref="AC36:AD36" si="96">SUM(AC31:AC35)</f>
        <v>20103</v>
      </c>
      <c r="AD36" s="237">
        <f t="shared" si="96"/>
        <v>17763</v>
      </c>
      <c r="AE36" s="237">
        <f t="shared" ref="AE36" si="97">SUM(AE31:AE35)</f>
        <v>16114</v>
      </c>
      <c r="AF36" s="237">
        <f t="shared" ref="AF36" si="98">SUM(AF31:AF35)</f>
        <v>17348</v>
      </c>
      <c r="AG36" s="237">
        <f t="shared" ref="AG36:AH36" si="99">SUM(AG31:AG35)</f>
        <v>19115</v>
      </c>
      <c r="AH36" s="237">
        <f t="shared" si="99"/>
        <v>21658</v>
      </c>
      <c r="AI36" s="130">
        <f t="shared" ref="AI36" si="100">SUM(AI31:AI35)</f>
        <v>25215</v>
      </c>
      <c r="AJ36" s="380">
        <f t="shared" ref="AJ36" si="101">SUM(AJ31:AJ35)</f>
        <v>23806</v>
      </c>
      <c r="AK36" s="202">
        <f t="shared" si="84"/>
        <v>0.40534687770690603</v>
      </c>
      <c r="AL36" s="203">
        <f t="shared" si="84"/>
        <v>0.43602069648820224</v>
      </c>
      <c r="AM36" s="204">
        <f t="shared" si="84"/>
        <v>6.4312647566691333E-2</v>
      </c>
      <c r="AN36" s="204">
        <f t="shared" si="84"/>
        <v>1.1714061012459125E-2</v>
      </c>
      <c r="AO36" s="204">
        <f t="shared" si="84"/>
        <v>0.10855614973262032</v>
      </c>
      <c r="AP36" s="204">
        <f t="shared" si="84"/>
        <v>-0.11507618283881316</v>
      </c>
      <c r="AQ36" s="204">
        <f t="shared" si="84"/>
        <v>-2.0523410173205782E-2</v>
      </c>
      <c r="AR36" s="204">
        <f t="shared" si="84"/>
        <v>-9.3227120616906731E-2</v>
      </c>
      <c r="AS36" s="204">
        <f t="shared" si="84"/>
        <v>-0.14243940248027057</v>
      </c>
      <c r="AT36" s="204">
        <f t="shared" si="84"/>
        <v>-0.19148614989810553</v>
      </c>
      <c r="AU36" s="204">
        <f t="shared" si="85"/>
        <v>-0.31391712275215011</v>
      </c>
      <c r="AV36" s="204">
        <f t="shared" si="85"/>
        <v>-0.27504869075957583</v>
      </c>
      <c r="AW36" s="204">
        <f t="shared" si="85"/>
        <v>-0.33510772420362533</v>
      </c>
      <c r="AX36" s="204">
        <f t="shared" si="85"/>
        <v>-0.37461988602969359</v>
      </c>
      <c r="AY36" s="204">
        <f t="shared" si="85"/>
        <v>-0.33438182901794583</v>
      </c>
      <c r="AZ36" s="204">
        <f t="shared" si="85"/>
        <v>-0.27325914409622781</v>
      </c>
      <c r="BA36" s="204">
        <f t="shared" si="85"/>
        <v>-0.2933385957987984</v>
      </c>
      <c r="BB36" s="204">
        <f t="shared" si="85"/>
        <v>-0.126617328701606</v>
      </c>
      <c r="BC36" s="204">
        <f t="shared" si="85"/>
        <v>-0.17756647448584459</v>
      </c>
      <c r="BD36" s="329">
        <f t="shared" si="85"/>
        <v>-0.13121264390870072</v>
      </c>
      <c r="BE36" s="329">
        <f t="shared" si="85"/>
        <v>3.5906495213836737E-2</v>
      </c>
      <c r="BF36" s="205">
        <f t="shared" si="85"/>
        <v>0.11118371919342793</v>
      </c>
      <c r="BG36" s="129">
        <f>SUM(BG31:BG35)</f>
        <v>10295</v>
      </c>
      <c r="BH36" s="131">
        <f t="shared" si="88"/>
        <v>11882</v>
      </c>
      <c r="BI36" s="132">
        <f t="shared" si="88"/>
        <v>1825</v>
      </c>
      <c r="BJ36" s="132">
        <f t="shared" ref="BJ36:BK36" si="102">SUM(BJ31:BJ35)</f>
        <v>283</v>
      </c>
      <c r="BK36" s="132">
        <f t="shared" si="102"/>
        <v>2233</v>
      </c>
      <c r="BL36" s="132">
        <f t="shared" ref="BL36:BM36" si="103">SUM(BL31:BL35)</f>
        <v>-2583</v>
      </c>
      <c r="BM36" s="132">
        <f t="shared" si="103"/>
        <v>-487</v>
      </c>
      <c r="BN36" s="132">
        <f t="shared" ref="BN36:BO36" si="104">SUM(BN31:BN35)</f>
        <v>-2563</v>
      </c>
      <c r="BO36" s="132">
        <f t="shared" si="104"/>
        <v>-4043</v>
      </c>
      <c r="BP36" s="132">
        <f t="shared" ref="BP36:BQ36" si="105">SUM(BP31:BP35)</f>
        <v>-5074</v>
      </c>
      <c r="BQ36" s="132">
        <f t="shared" si="105"/>
        <v>-8833</v>
      </c>
      <c r="BR36" s="132">
        <f t="shared" ref="BR36" si="106">SUM(BR31:BR35)</f>
        <v>-7626</v>
      </c>
      <c r="BS36" s="132">
        <f t="shared" ref="BS36:BT36" si="107">SUM(BS31:BS35)</f>
        <v>-11961</v>
      </c>
      <c r="BT36" s="132">
        <f t="shared" si="107"/>
        <v>-14660</v>
      </c>
      <c r="BU36" s="132">
        <f t="shared" ref="BU36:BV36" si="108">SUM(BU31:BU35)</f>
        <v>-10099</v>
      </c>
      <c r="BV36" s="132">
        <f t="shared" si="108"/>
        <v>-6679</v>
      </c>
      <c r="BW36" s="132">
        <f t="shared" ref="BW36:BX36" si="109">SUM(BW31:BW35)</f>
        <v>-6689</v>
      </c>
      <c r="BX36" s="132">
        <f t="shared" si="109"/>
        <v>-2515</v>
      </c>
      <c r="BY36" s="132">
        <f t="shared" ref="BY36:BZ36" si="110">SUM(BY31:BY35)</f>
        <v>-4127</v>
      </c>
      <c r="BZ36" s="342">
        <f t="shared" si="110"/>
        <v>-3271</v>
      </c>
      <c r="CA36" s="342">
        <f t="shared" ref="CA36:CB36" si="111">SUM(CA31:CA35)</f>
        <v>874</v>
      </c>
      <c r="CB36" s="342">
        <f t="shared" si="111"/>
        <v>2382</v>
      </c>
      <c r="CC36" s="368"/>
    </row>
    <row r="37" spans="1:81" s="57" customFormat="1" x14ac:dyDescent="0.3">
      <c r="A37" s="140">
        <f>+A30+1</f>
        <v>5</v>
      </c>
      <c r="B37" s="81" t="s">
        <v>19</v>
      </c>
      <c r="C37" s="82"/>
      <c r="D37" s="83"/>
      <c r="E37" s="83"/>
      <c r="F37" s="83"/>
      <c r="G37" s="83"/>
      <c r="H37" s="83"/>
      <c r="I37" s="83"/>
      <c r="J37" s="83"/>
      <c r="K37" s="83"/>
      <c r="L37" s="271"/>
      <c r="M37" s="84"/>
      <c r="N37" s="238"/>
      <c r="O37" s="83"/>
      <c r="P37" s="83"/>
      <c r="Q37" s="83"/>
      <c r="R37" s="83"/>
      <c r="S37" s="83"/>
      <c r="T37" s="83"/>
      <c r="U37" s="83"/>
      <c r="V37" s="83"/>
      <c r="W37" s="83"/>
      <c r="X37" s="271"/>
      <c r="Y37" s="84"/>
      <c r="Z37" s="238"/>
      <c r="AA37" s="238"/>
      <c r="AB37" s="238"/>
      <c r="AC37" s="238"/>
      <c r="AD37" s="238"/>
      <c r="AE37" s="238"/>
      <c r="AF37" s="238"/>
      <c r="AG37" s="238"/>
      <c r="AH37" s="238"/>
      <c r="AI37" s="83"/>
      <c r="AJ37" s="381"/>
      <c r="AK37" s="206"/>
      <c r="AL37" s="207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330"/>
      <c r="BE37" s="330"/>
      <c r="BF37" s="209"/>
      <c r="BG37" s="82"/>
      <c r="BH37" s="85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343"/>
      <c r="CA37" s="343"/>
      <c r="CB37" s="343"/>
      <c r="CC37" s="367"/>
    </row>
    <row r="38" spans="1:81" s="57" customFormat="1" x14ac:dyDescent="0.3">
      <c r="A38" s="140"/>
      <c r="B38" s="58" t="s">
        <v>30</v>
      </c>
      <c r="C38" s="59">
        <f>'NECO-ELECTRIC'!C38+'NECO-GAS'!C38</f>
        <v>30978</v>
      </c>
      <c r="D38" s="60">
        <f>'NECO-ELECTRIC'!D38+'NECO-GAS'!D38</f>
        <v>32412</v>
      </c>
      <c r="E38" s="60">
        <f>'NECO-ELECTRIC'!E38+'NECO-GAS'!E38</f>
        <v>33848</v>
      </c>
      <c r="F38" s="60">
        <f>'NECO-ELECTRIC'!F38+'NECO-GAS'!F38</f>
        <v>37440</v>
      </c>
      <c r="G38" s="60">
        <f>'NECO-ELECTRIC'!G38+'NECO-GAS'!G38</f>
        <v>38362</v>
      </c>
      <c r="H38" s="60">
        <f>'NECO-ELECTRIC'!H38+'NECO-GAS'!H38</f>
        <v>37585</v>
      </c>
      <c r="I38" s="60">
        <f>'NECO-ELECTRIC'!I38+'NECO-GAS'!I38</f>
        <v>37558</v>
      </c>
      <c r="J38" s="60">
        <f>'NECO-ELECTRIC'!J38+'NECO-GAS'!J38</f>
        <v>37514</v>
      </c>
      <c r="K38" s="60">
        <f>'NECO-ELECTRIC'!K38+'NECO-GAS'!K38</f>
        <v>42509</v>
      </c>
      <c r="L38" s="266">
        <f>'NECO-ELECTRIC'!L38+'NECO-GAS'!L38</f>
        <v>44576</v>
      </c>
      <c r="M38" s="61">
        <f>'NECO-ELECTRIC'!M38+'NECO-GAS'!M38</f>
        <v>45870</v>
      </c>
      <c r="N38" s="233">
        <f>'NECO-ELECTRIC'!N38+'NECO-GAS'!N38</f>
        <v>44193</v>
      </c>
      <c r="O38" s="60">
        <f>'NECO-ELECTRIC'!O38+'NECO-GAS'!O38</f>
        <v>47433</v>
      </c>
      <c r="P38" s="60">
        <f>'NECO-ELECTRIC'!P38+'NECO-GAS'!P38</f>
        <v>57901</v>
      </c>
      <c r="Q38" s="60">
        <f>'NECO-ELECTRIC'!Q38+'NECO-GAS'!Q38</f>
        <v>65850</v>
      </c>
      <c r="R38" s="60">
        <f>'NECO-ELECTRIC'!R38+'NECO-GAS'!R38</f>
        <v>66762</v>
      </c>
      <c r="S38" s="60">
        <f>'NECO-ELECTRIC'!S38+'NECO-GAS'!S38</f>
        <v>66520</v>
      </c>
      <c r="T38" s="60">
        <f>'NECO-ELECTRIC'!T38+'NECO-GAS'!T38</f>
        <v>68484</v>
      </c>
      <c r="U38" s="60">
        <f>'NECO-ELECTRIC'!U38+'NECO-GAS'!U38</f>
        <v>67254</v>
      </c>
      <c r="V38" s="60">
        <f>'NECO-ELECTRIC'!V38+'NECO-GAS'!V38</f>
        <v>70702</v>
      </c>
      <c r="W38" s="60">
        <f>'NECO-ELECTRIC'!W38+'NECO-GAS'!W38</f>
        <v>75474</v>
      </c>
      <c r="X38" s="266">
        <f>'NECO-ELECTRIC'!X38+'NECO-GAS'!X38</f>
        <v>77689</v>
      </c>
      <c r="Y38" s="61">
        <f>'NECO-ELECTRIC'!Y38+'NECO-GAS'!Y38</f>
        <v>73006</v>
      </c>
      <c r="Z38" s="233">
        <f>'NECO-ELECTRIC'!Z38+'NECO-GAS'!Z38</f>
        <v>71658</v>
      </c>
      <c r="AA38" s="233">
        <f>'NECO-ELECTRIC'!AA38+'NECO-GAS'!AA38</f>
        <v>68355</v>
      </c>
      <c r="AB38" s="233">
        <f>'NECO-ELECTRIC'!AB38+'NECO-GAS'!AB38</f>
        <v>71792</v>
      </c>
      <c r="AC38" s="233">
        <f>'NECO-ELECTRIC'!AC38+'NECO-GAS'!AC38</f>
        <v>72452</v>
      </c>
      <c r="AD38" s="233">
        <f>'NECO-ELECTRIC'!AD38+'NECO-GAS'!AD38</f>
        <v>68242</v>
      </c>
      <c r="AE38" s="233">
        <f>'NECO-ELECTRIC'!AE38+'NECO-GAS'!AE38</f>
        <v>58575</v>
      </c>
      <c r="AF38" s="233">
        <f>'NECO-ELECTRIC'!AF38+'NECO-GAS'!AF38</f>
        <v>56037</v>
      </c>
      <c r="AG38" s="233">
        <f>'NECO-ELECTRIC'!AG38+'NECO-GAS'!AG38</f>
        <v>53895</v>
      </c>
      <c r="AH38" s="233">
        <f>'NECO-ELECTRIC'!AH38+'NECO-GAS'!AH38</f>
        <v>53952</v>
      </c>
      <c r="AI38" s="60">
        <f>'NECO-ELECTRIC'!AI38+'NECO-GAS'!AI38</f>
        <v>53911</v>
      </c>
      <c r="AJ38" s="379">
        <f>'NECO-ELECTRIC'!AJ38+'NECO-GAS'!AJ38</f>
        <v>55860</v>
      </c>
      <c r="AK38" s="171">
        <f t="shared" ref="AK38:AT43" si="112">IF(ISERROR((O38-C38)/C38)=TRUE,0,(O38-C38)/C38)</f>
        <v>0.53118342049196199</v>
      </c>
      <c r="AL38" s="171">
        <f t="shared" si="112"/>
        <v>0.78640626928298163</v>
      </c>
      <c r="AM38" s="171">
        <f t="shared" si="112"/>
        <v>0.94546206570550695</v>
      </c>
      <c r="AN38" s="171">
        <f t="shared" si="112"/>
        <v>0.78317307692307692</v>
      </c>
      <c r="AO38" s="171">
        <f t="shared" si="112"/>
        <v>0.73400761169907724</v>
      </c>
      <c r="AP38" s="171">
        <f t="shared" si="112"/>
        <v>0.82210988426233866</v>
      </c>
      <c r="AQ38" s="171">
        <f t="shared" si="112"/>
        <v>0.79067042973534263</v>
      </c>
      <c r="AR38" s="171">
        <f t="shared" si="112"/>
        <v>0.88468305166071337</v>
      </c>
      <c r="AS38" s="171">
        <f t="shared" si="112"/>
        <v>0.775482838928227</v>
      </c>
      <c r="AT38" s="171">
        <f t="shared" si="112"/>
        <v>0.74284368269921031</v>
      </c>
      <c r="AU38" s="171">
        <f t="shared" ref="AU38:BF43" si="113">IF(ISERROR((Y38-M38)/M38)=TRUE,0,(Y38-M38)/M38)</f>
        <v>0.59158491388707213</v>
      </c>
      <c r="AV38" s="171">
        <f t="shared" si="113"/>
        <v>0.62147851469689774</v>
      </c>
      <c r="AW38" s="171">
        <f t="shared" si="113"/>
        <v>0.44108532034659415</v>
      </c>
      <c r="AX38" s="171">
        <f t="shared" si="113"/>
        <v>0.23990950069946979</v>
      </c>
      <c r="AY38" s="171">
        <f t="shared" si="113"/>
        <v>0.10025816249050873</v>
      </c>
      <c r="AZ38" s="171">
        <f t="shared" si="113"/>
        <v>2.2168299331955302E-2</v>
      </c>
      <c r="BA38" s="171">
        <f t="shared" si="113"/>
        <v>-0.1194377630787733</v>
      </c>
      <c r="BB38" s="171">
        <f t="shared" si="113"/>
        <v>-0.18175048186437709</v>
      </c>
      <c r="BC38" s="171">
        <f t="shared" si="113"/>
        <v>-0.19863502542599698</v>
      </c>
      <c r="BD38" s="326">
        <f t="shared" si="113"/>
        <v>-0.2369098469633108</v>
      </c>
      <c r="BE38" s="326">
        <f t="shared" si="113"/>
        <v>-0.28570103611839837</v>
      </c>
      <c r="BF38" s="201">
        <f t="shared" si="113"/>
        <v>-0.28097928921726373</v>
      </c>
      <c r="BG38" s="77">
        <f t="shared" ref="BG38:BP42" si="114">O38-C38</f>
        <v>16455</v>
      </c>
      <c r="BH38" s="62">
        <f t="shared" si="114"/>
        <v>25489</v>
      </c>
      <c r="BI38" s="63">
        <f t="shared" si="114"/>
        <v>32002</v>
      </c>
      <c r="BJ38" s="63">
        <f t="shared" si="114"/>
        <v>29322</v>
      </c>
      <c r="BK38" s="63">
        <f t="shared" si="114"/>
        <v>28158</v>
      </c>
      <c r="BL38" s="63">
        <f t="shared" si="114"/>
        <v>30899</v>
      </c>
      <c r="BM38" s="63">
        <f t="shared" si="114"/>
        <v>29696</v>
      </c>
      <c r="BN38" s="63">
        <f t="shared" si="114"/>
        <v>33188</v>
      </c>
      <c r="BO38" s="63">
        <f t="shared" si="114"/>
        <v>32965</v>
      </c>
      <c r="BP38" s="63">
        <f t="shared" si="114"/>
        <v>33113</v>
      </c>
      <c r="BQ38" s="63">
        <f t="shared" ref="BQ38:CB42" si="115">Y38-M38</f>
        <v>27136</v>
      </c>
      <c r="BR38" s="63">
        <f t="shared" si="115"/>
        <v>27465</v>
      </c>
      <c r="BS38" s="63">
        <f t="shared" si="115"/>
        <v>20922</v>
      </c>
      <c r="BT38" s="63">
        <f t="shared" si="115"/>
        <v>13891</v>
      </c>
      <c r="BU38" s="63">
        <f t="shared" si="115"/>
        <v>6602</v>
      </c>
      <c r="BV38" s="63">
        <f t="shared" si="115"/>
        <v>1480</v>
      </c>
      <c r="BW38" s="63">
        <f t="shared" si="115"/>
        <v>-7945</v>
      </c>
      <c r="BX38" s="63">
        <f t="shared" si="115"/>
        <v>-12447</v>
      </c>
      <c r="BY38" s="63">
        <f t="shared" si="115"/>
        <v>-13359</v>
      </c>
      <c r="BZ38" s="339">
        <f t="shared" si="115"/>
        <v>-16750</v>
      </c>
      <c r="CA38" s="339">
        <f t="shared" si="115"/>
        <v>-21563</v>
      </c>
      <c r="CB38" s="359">
        <f t="shared" si="115"/>
        <v>-21829</v>
      </c>
      <c r="CC38" s="367"/>
    </row>
    <row r="39" spans="1:81" s="57" customFormat="1" x14ac:dyDescent="0.3">
      <c r="A39" s="140"/>
      <c r="B39" s="58" t="s">
        <v>31</v>
      </c>
      <c r="C39" s="59">
        <f>'NECO-ELECTRIC'!C39+'NECO-GAS'!C39</f>
        <v>14256</v>
      </c>
      <c r="D39" s="60">
        <f>'NECO-ELECTRIC'!D39+'NECO-GAS'!D39</f>
        <v>14876</v>
      </c>
      <c r="E39" s="60">
        <f>'NECO-ELECTRIC'!E39+'NECO-GAS'!E39</f>
        <v>13973</v>
      </c>
      <c r="F39" s="60">
        <f>'NECO-ELECTRIC'!F39+'NECO-GAS'!F39</f>
        <v>13458</v>
      </c>
      <c r="G39" s="60">
        <f>'NECO-ELECTRIC'!G39+'NECO-GAS'!G39</f>
        <v>13286</v>
      </c>
      <c r="H39" s="60">
        <f>'NECO-ELECTRIC'!H39+'NECO-GAS'!H39</f>
        <v>13349</v>
      </c>
      <c r="I39" s="60">
        <f>'NECO-ELECTRIC'!I39+'NECO-GAS'!I39</f>
        <v>13459</v>
      </c>
      <c r="J39" s="60">
        <f>'NECO-ELECTRIC'!J39+'NECO-GAS'!J39</f>
        <v>13650</v>
      </c>
      <c r="K39" s="60">
        <f>'NECO-ELECTRIC'!K39+'NECO-GAS'!K39</f>
        <v>14863</v>
      </c>
      <c r="L39" s="266">
        <f>'NECO-ELECTRIC'!L39+'NECO-GAS'!L39</f>
        <v>15450</v>
      </c>
      <c r="M39" s="61">
        <f>'NECO-ELECTRIC'!M39+'NECO-GAS'!M39</f>
        <v>16088</v>
      </c>
      <c r="N39" s="233">
        <f>'NECO-ELECTRIC'!N39+'NECO-GAS'!N39</f>
        <v>14410</v>
      </c>
      <c r="O39" s="60">
        <f>'NECO-ELECTRIC'!O39+'NECO-GAS'!O39</f>
        <v>14607</v>
      </c>
      <c r="P39" s="60">
        <f>'NECO-ELECTRIC'!P39+'NECO-GAS'!P39</f>
        <v>15398</v>
      </c>
      <c r="Q39" s="60">
        <f>'NECO-ELECTRIC'!Q39+'NECO-GAS'!Q39</f>
        <v>15085</v>
      </c>
      <c r="R39" s="60">
        <f>'NECO-ELECTRIC'!R39+'NECO-GAS'!R39</f>
        <v>15154</v>
      </c>
      <c r="S39" s="60">
        <f>'NECO-ELECTRIC'!S39+'NECO-GAS'!S39</f>
        <v>15807</v>
      </c>
      <c r="T39" s="60">
        <f>'NECO-ELECTRIC'!T39+'NECO-GAS'!T39</f>
        <v>15531</v>
      </c>
      <c r="U39" s="60">
        <f>'NECO-ELECTRIC'!U39+'NECO-GAS'!U39</f>
        <v>14947</v>
      </c>
      <c r="V39" s="60">
        <f>'NECO-ELECTRIC'!V39+'NECO-GAS'!V39</f>
        <v>14309</v>
      </c>
      <c r="W39" s="60">
        <f>'NECO-ELECTRIC'!W39+'NECO-GAS'!W39</f>
        <v>14683</v>
      </c>
      <c r="X39" s="266">
        <f>'NECO-ELECTRIC'!X39+'NECO-GAS'!X39</f>
        <v>14690</v>
      </c>
      <c r="Y39" s="61">
        <f>'NECO-ELECTRIC'!Y39+'NECO-GAS'!Y39</f>
        <v>14085</v>
      </c>
      <c r="Z39" s="233">
        <f>'NECO-ELECTRIC'!Z39+'NECO-GAS'!Z39</f>
        <v>14327</v>
      </c>
      <c r="AA39" s="233">
        <f>'NECO-ELECTRIC'!AA39+'NECO-GAS'!AA39</f>
        <v>14152</v>
      </c>
      <c r="AB39" s="233">
        <f>'NECO-ELECTRIC'!AB39+'NECO-GAS'!AB39</f>
        <v>14328</v>
      </c>
      <c r="AC39" s="233">
        <f>'NECO-ELECTRIC'!AC39+'NECO-GAS'!AC39</f>
        <v>14757</v>
      </c>
      <c r="AD39" s="233">
        <f>'NECO-ELECTRIC'!AD39+'NECO-GAS'!AD39</f>
        <v>14660</v>
      </c>
      <c r="AE39" s="233">
        <f>'NECO-ELECTRIC'!AE39+'NECO-GAS'!AE39</f>
        <v>19149</v>
      </c>
      <c r="AF39" s="233">
        <f>'NECO-ELECTRIC'!AF39+'NECO-GAS'!AF39</f>
        <v>17409</v>
      </c>
      <c r="AG39" s="233">
        <f>'NECO-ELECTRIC'!AG39+'NECO-GAS'!AG39</f>
        <v>16265</v>
      </c>
      <c r="AH39" s="233">
        <f>'NECO-ELECTRIC'!AH39+'NECO-GAS'!AH39</f>
        <v>15943</v>
      </c>
      <c r="AI39" s="60">
        <f>'NECO-ELECTRIC'!AI39+'NECO-GAS'!AI39</f>
        <v>16790</v>
      </c>
      <c r="AJ39" s="379">
        <f>'NECO-ELECTRIC'!AJ39+'NECO-GAS'!AJ39</f>
        <v>17258</v>
      </c>
      <c r="AK39" s="171">
        <f t="shared" si="112"/>
        <v>2.462121212121212E-2</v>
      </c>
      <c r="AL39" s="171">
        <f t="shared" si="112"/>
        <v>3.5090077977951065E-2</v>
      </c>
      <c r="AM39" s="171">
        <f t="shared" si="112"/>
        <v>7.9582051098547199E-2</v>
      </c>
      <c r="AN39" s="171">
        <f t="shared" si="112"/>
        <v>0.12602169713181752</v>
      </c>
      <c r="AO39" s="171">
        <f t="shared" si="112"/>
        <v>0.18974860755682674</v>
      </c>
      <c r="AP39" s="171">
        <f t="shared" si="112"/>
        <v>0.16345793692411417</v>
      </c>
      <c r="AQ39" s="171">
        <f t="shared" si="112"/>
        <v>0.11055799093543354</v>
      </c>
      <c r="AR39" s="171">
        <f t="shared" si="112"/>
        <v>4.8278388278388276E-2</v>
      </c>
      <c r="AS39" s="171">
        <f t="shared" si="112"/>
        <v>-1.211061024019377E-2</v>
      </c>
      <c r="AT39" s="171">
        <f t="shared" si="112"/>
        <v>-4.9190938511326859E-2</v>
      </c>
      <c r="AU39" s="171">
        <f t="shared" si="113"/>
        <v>-0.12450273495773247</v>
      </c>
      <c r="AV39" s="171">
        <f t="shared" si="113"/>
        <v>-5.7598889659958366E-3</v>
      </c>
      <c r="AW39" s="171">
        <f t="shared" si="113"/>
        <v>-3.1149448894365717E-2</v>
      </c>
      <c r="AX39" s="171">
        <f t="shared" si="113"/>
        <v>-6.9489544096635922E-2</v>
      </c>
      <c r="AY39" s="171">
        <f t="shared" si="113"/>
        <v>-2.1743453762015245E-2</v>
      </c>
      <c r="AZ39" s="171">
        <f t="shared" si="113"/>
        <v>-3.2598653820773392E-2</v>
      </c>
      <c r="BA39" s="171">
        <f t="shared" si="113"/>
        <v>0.21142531789713417</v>
      </c>
      <c r="BB39" s="171">
        <f t="shared" si="113"/>
        <v>0.12091945141974117</v>
      </c>
      <c r="BC39" s="171">
        <f t="shared" si="113"/>
        <v>8.8178229745099354E-2</v>
      </c>
      <c r="BD39" s="326">
        <f t="shared" si="113"/>
        <v>0.11419386400167726</v>
      </c>
      <c r="BE39" s="326">
        <f t="shared" si="113"/>
        <v>0.14349928488728461</v>
      </c>
      <c r="BF39" s="201">
        <f t="shared" si="113"/>
        <v>0.17481279782164738</v>
      </c>
      <c r="BG39" s="77">
        <f t="shared" si="114"/>
        <v>351</v>
      </c>
      <c r="BH39" s="62">
        <f t="shared" si="114"/>
        <v>522</v>
      </c>
      <c r="BI39" s="63">
        <f t="shared" si="114"/>
        <v>1112</v>
      </c>
      <c r="BJ39" s="63">
        <f t="shared" si="114"/>
        <v>1696</v>
      </c>
      <c r="BK39" s="63">
        <f t="shared" si="114"/>
        <v>2521</v>
      </c>
      <c r="BL39" s="63">
        <f t="shared" si="114"/>
        <v>2182</v>
      </c>
      <c r="BM39" s="63">
        <f t="shared" si="114"/>
        <v>1488</v>
      </c>
      <c r="BN39" s="63">
        <f t="shared" si="114"/>
        <v>659</v>
      </c>
      <c r="BO39" s="63">
        <f t="shared" si="114"/>
        <v>-180</v>
      </c>
      <c r="BP39" s="63">
        <f t="shared" si="114"/>
        <v>-760</v>
      </c>
      <c r="BQ39" s="63">
        <f t="shared" si="115"/>
        <v>-2003</v>
      </c>
      <c r="BR39" s="63">
        <f t="shared" si="115"/>
        <v>-83</v>
      </c>
      <c r="BS39" s="63">
        <f t="shared" si="115"/>
        <v>-455</v>
      </c>
      <c r="BT39" s="63">
        <f t="shared" si="115"/>
        <v>-1070</v>
      </c>
      <c r="BU39" s="63">
        <f t="shared" si="115"/>
        <v>-328</v>
      </c>
      <c r="BV39" s="63">
        <f t="shared" si="115"/>
        <v>-494</v>
      </c>
      <c r="BW39" s="63">
        <f t="shared" si="115"/>
        <v>3342</v>
      </c>
      <c r="BX39" s="63">
        <f t="shared" si="115"/>
        <v>1878</v>
      </c>
      <c r="BY39" s="63">
        <f t="shared" si="115"/>
        <v>1318</v>
      </c>
      <c r="BZ39" s="339">
        <f t="shared" si="115"/>
        <v>1634</v>
      </c>
      <c r="CA39" s="339">
        <f t="shared" si="115"/>
        <v>2107</v>
      </c>
      <c r="CB39" s="359">
        <f t="shared" si="115"/>
        <v>2568</v>
      </c>
      <c r="CC39" s="367"/>
    </row>
    <row r="40" spans="1:81" s="57" customFormat="1" x14ac:dyDescent="0.3">
      <c r="A40" s="140"/>
      <c r="B40" s="58" t="s">
        <v>32</v>
      </c>
      <c r="C40" s="59">
        <f>'NECO-ELECTRIC'!C40+'NECO-GAS'!C40</f>
        <v>2021</v>
      </c>
      <c r="D40" s="60">
        <f>'NECO-ELECTRIC'!D40+'NECO-GAS'!D40</f>
        <v>2219</v>
      </c>
      <c r="E40" s="60">
        <f>'NECO-ELECTRIC'!E40+'NECO-GAS'!E40</f>
        <v>2323</v>
      </c>
      <c r="F40" s="60">
        <f>'NECO-ELECTRIC'!F40+'NECO-GAS'!F40</f>
        <v>2676</v>
      </c>
      <c r="G40" s="60">
        <f>'NECO-ELECTRIC'!G40+'NECO-GAS'!G40</f>
        <v>2657</v>
      </c>
      <c r="H40" s="60">
        <f>'NECO-ELECTRIC'!H40+'NECO-GAS'!H40</f>
        <v>2534</v>
      </c>
      <c r="I40" s="60">
        <f>'NECO-ELECTRIC'!I40+'NECO-GAS'!I40</f>
        <v>2629</v>
      </c>
      <c r="J40" s="60">
        <f>'NECO-ELECTRIC'!J40+'NECO-GAS'!J40</f>
        <v>2716</v>
      </c>
      <c r="K40" s="60">
        <f>'NECO-ELECTRIC'!K40+'NECO-GAS'!K40</f>
        <v>2802</v>
      </c>
      <c r="L40" s="266">
        <f>'NECO-ELECTRIC'!L40+'NECO-GAS'!L40</f>
        <v>2725</v>
      </c>
      <c r="M40" s="61">
        <f>'NECO-ELECTRIC'!M40+'NECO-GAS'!M40</f>
        <v>2944</v>
      </c>
      <c r="N40" s="233">
        <f>'NECO-ELECTRIC'!N40+'NECO-GAS'!N40</f>
        <v>2736</v>
      </c>
      <c r="O40" s="60">
        <f>'NECO-ELECTRIC'!O40+'NECO-GAS'!O40</f>
        <v>3187</v>
      </c>
      <c r="P40" s="60">
        <f>'NECO-ELECTRIC'!P40+'NECO-GAS'!P40</f>
        <v>4637</v>
      </c>
      <c r="Q40" s="60">
        <f>'NECO-ELECTRIC'!Q40+'NECO-GAS'!Q40</f>
        <v>6315</v>
      </c>
      <c r="R40" s="60">
        <f>'NECO-ELECTRIC'!R40+'NECO-GAS'!R40</f>
        <v>6118</v>
      </c>
      <c r="S40" s="60">
        <f>'NECO-ELECTRIC'!S40+'NECO-GAS'!S40</f>
        <v>5748</v>
      </c>
      <c r="T40" s="60">
        <f>'NECO-ELECTRIC'!T40+'NECO-GAS'!T40</f>
        <v>5539</v>
      </c>
      <c r="U40" s="60">
        <f>'NECO-ELECTRIC'!U40+'NECO-GAS'!U40</f>
        <v>5004</v>
      </c>
      <c r="V40" s="60">
        <f>'NECO-ELECTRIC'!V40+'NECO-GAS'!V40</f>
        <v>4364</v>
      </c>
      <c r="W40" s="60">
        <f>'NECO-ELECTRIC'!W40+'NECO-GAS'!W40</f>
        <v>4402</v>
      </c>
      <c r="X40" s="266">
        <f>'NECO-ELECTRIC'!X40+'NECO-GAS'!X40</f>
        <v>4546</v>
      </c>
      <c r="Y40" s="61">
        <f>'NECO-ELECTRIC'!Y40+'NECO-GAS'!Y40</f>
        <v>4390</v>
      </c>
      <c r="Z40" s="233">
        <f>'NECO-ELECTRIC'!Z40+'NECO-GAS'!Z40</f>
        <v>4273</v>
      </c>
      <c r="AA40" s="233">
        <f>'NECO-ELECTRIC'!AA40+'NECO-GAS'!AA40</f>
        <v>4087</v>
      </c>
      <c r="AB40" s="233">
        <f>'NECO-ELECTRIC'!AB40+'NECO-GAS'!AB40</f>
        <v>4245</v>
      </c>
      <c r="AC40" s="233">
        <f>'NECO-ELECTRIC'!AC40+'NECO-GAS'!AC40</f>
        <v>4401</v>
      </c>
      <c r="AD40" s="233">
        <f>'NECO-ELECTRIC'!AD40+'NECO-GAS'!AD40</f>
        <v>4371</v>
      </c>
      <c r="AE40" s="233">
        <f>'NECO-ELECTRIC'!AE40+'NECO-GAS'!AE40</f>
        <v>4410</v>
      </c>
      <c r="AF40" s="233">
        <f>'NECO-ELECTRIC'!AF40+'NECO-GAS'!AF40</f>
        <v>4158</v>
      </c>
      <c r="AG40" s="233">
        <f>'NECO-ELECTRIC'!AG40+'NECO-GAS'!AG40</f>
        <v>3918</v>
      </c>
      <c r="AH40" s="233">
        <f>'NECO-ELECTRIC'!AH40+'NECO-GAS'!AH40</f>
        <v>3885</v>
      </c>
      <c r="AI40" s="60">
        <f>'NECO-ELECTRIC'!AI40+'NECO-GAS'!AI40</f>
        <v>3923</v>
      </c>
      <c r="AJ40" s="379">
        <f>'NECO-ELECTRIC'!AJ40+'NECO-GAS'!AJ40</f>
        <v>4071</v>
      </c>
      <c r="AK40" s="171">
        <f t="shared" si="112"/>
        <v>0.57694210786739242</v>
      </c>
      <c r="AL40" s="171">
        <f t="shared" si="112"/>
        <v>1.0896800360522758</v>
      </c>
      <c r="AM40" s="171">
        <f t="shared" si="112"/>
        <v>1.7184674989238053</v>
      </c>
      <c r="AN40" s="171">
        <f t="shared" si="112"/>
        <v>1.2862481315396113</v>
      </c>
      <c r="AO40" s="171">
        <f t="shared" si="112"/>
        <v>1.1633421151674821</v>
      </c>
      <c r="AP40" s="171">
        <f t="shared" si="112"/>
        <v>1.1858721389108129</v>
      </c>
      <c r="AQ40" s="171">
        <f t="shared" si="112"/>
        <v>0.90338531761125906</v>
      </c>
      <c r="AR40" s="171">
        <f t="shared" si="112"/>
        <v>0.60677466863033869</v>
      </c>
      <c r="AS40" s="171">
        <f t="shared" si="112"/>
        <v>0.57102069950035694</v>
      </c>
      <c r="AT40" s="171">
        <f t="shared" si="112"/>
        <v>0.66825688073394496</v>
      </c>
      <c r="AU40" s="171">
        <f t="shared" si="113"/>
        <v>0.49116847826086957</v>
      </c>
      <c r="AV40" s="171">
        <f t="shared" si="113"/>
        <v>0.5617690058479532</v>
      </c>
      <c r="AW40" s="171">
        <f t="shared" si="113"/>
        <v>0.28239723878255413</v>
      </c>
      <c r="AX40" s="171">
        <f t="shared" si="113"/>
        <v>-8.4537416433038609E-2</v>
      </c>
      <c r="AY40" s="171">
        <f t="shared" si="113"/>
        <v>-0.30308788598574821</v>
      </c>
      <c r="AZ40" s="171">
        <f t="shared" si="113"/>
        <v>-0.28555083360575351</v>
      </c>
      <c r="BA40" s="171">
        <f t="shared" si="113"/>
        <v>-0.23277661795407098</v>
      </c>
      <c r="BB40" s="171">
        <f t="shared" si="113"/>
        <v>-0.24932298248781368</v>
      </c>
      <c r="BC40" s="171">
        <f t="shared" si="113"/>
        <v>-0.2170263788968825</v>
      </c>
      <c r="BD40" s="326">
        <f t="shared" si="113"/>
        <v>-0.10976168652612282</v>
      </c>
      <c r="BE40" s="326">
        <f t="shared" si="113"/>
        <v>-0.10881417537482962</v>
      </c>
      <c r="BF40" s="201">
        <f t="shared" si="113"/>
        <v>-0.10448746150461945</v>
      </c>
      <c r="BG40" s="77">
        <f t="shared" si="114"/>
        <v>1166</v>
      </c>
      <c r="BH40" s="62">
        <f t="shared" si="114"/>
        <v>2418</v>
      </c>
      <c r="BI40" s="63">
        <f t="shared" si="114"/>
        <v>3992</v>
      </c>
      <c r="BJ40" s="63">
        <f t="shared" si="114"/>
        <v>3442</v>
      </c>
      <c r="BK40" s="63">
        <f t="shared" si="114"/>
        <v>3091</v>
      </c>
      <c r="BL40" s="63">
        <f t="shared" si="114"/>
        <v>3005</v>
      </c>
      <c r="BM40" s="63">
        <f t="shared" si="114"/>
        <v>2375</v>
      </c>
      <c r="BN40" s="63">
        <f t="shared" si="114"/>
        <v>1648</v>
      </c>
      <c r="BO40" s="63">
        <f t="shared" si="114"/>
        <v>1600</v>
      </c>
      <c r="BP40" s="63">
        <f t="shared" si="114"/>
        <v>1821</v>
      </c>
      <c r="BQ40" s="63">
        <f t="shared" si="115"/>
        <v>1446</v>
      </c>
      <c r="BR40" s="63">
        <f t="shared" si="115"/>
        <v>1537</v>
      </c>
      <c r="BS40" s="63">
        <f t="shared" si="115"/>
        <v>900</v>
      </c>
      <c r="BT40" s="63">
        <f t="shared" si="115"/>
        <v>-392</v>
      </c>
      <c r="BU40" s="63">
        <f t="shared" si="115"/>
        <v>-1914</v>
      </c>
      <c r="BV40" s="63">
        <f t="shared" si="115"/>
        <v>-1747</v>
      </c>
      <c r="BW40" s="63">
        <f t="shared" si="115"/>
        <v>-1338</v>
      </c>
      <c r="BX40" s="63">
        <f t="shared" si="115"/>
        <v>-1381</v>
      </c>
      <c r="BY40" s="63">
        <f t="shared" si="115"/>
        <v>-1086</v>
      </c>
      <c r="BZ40" s="339">
        <f t="shared" si="115"/>
        <v>-479</v>
      </c>
      <c r="CA40" s="339">
        <f t="shared" si="115"/>
        <v>-479</v>
      </c>
      <c r="CB40" s="359">
        <f t="shared" si="115"/>
        <v>-475</v>
      </c>
      <c r="CC40" s="367"/>
    </row>
    <row r="41" spans="1:81" s="57" customFormat="1" x14ac:dyDescent="0.3">
      <c r="A41" s="140"/>
      <c r="B41" s="58" t="s">
        <v>33</v>
      </c>
      <c r="C41" s="59">
        <f>'NECO-ELECTRIC'!C41+'NECO-GAS'!C41</f>
        <v>269</v>
      </c>
      <c r="D41" s="60">
        <f>'NECO-ELECTRIC'!D41+'NECO-GAS'!D41</f>
        <v>306</v>
      </c>
      <c r="E41" s="60">
        <f>'NECO-ELECTRIC'!E41+'NECO-GAS'!E41</f>
        <v>286</v>
      </c>
      <c r="F41" s="60">
        <f>'NECO-ELECTRIC'!F41+'NECO-GAS'!F41</f>
        <v>319</v>
      </c>
      <c r="G41" s="60">
        <f>'NECO-ELECTRIC'!G41+'NECO-GAS'!G41</f>
        <v>331</v>
      </c>
      <c r="H41" s="60">
        <f>'NECO-ELECTRIC'!H41+'NECO-GAS'!H41</f>
        <v>285</v>
      </c>
      <c r="I41" s="60">
        <f>'NECO-ELECTRIC'!I41+'NECO-GAS'!I41</f>
        <v>288</v>
      </c>
      <c r="J41" s="60">
        <f>'NECO-ELECTRIC'!J41+'NECO-GAS'!J41</f>
        <v>319</v>
      </c>
      <c r="K41" s="60">
        <f>'NECO-ELECTRIC'!K41+'NECO-GAS'!K41</f>
        <v>355</v>
      </c>
      <c r="L41" s="266">
        <f>'NECO-ELECTRIC'!L41+'NECO-GAS'!L41</f>
        <v>331</v>
      </c>
      <c r="M41" s="61">
        <f>'NECO-ELECTRIC'!M41+'NECO-GAS'!M41</f>
        <v>337</v>
      </c>
      <c r="N41" s="233">
        <f>'NECO-ELECTRIC'!N41+'NECO-GAS'!N41</f>
        <v>290</v>
      </c>
      <c r="O41" s="60">
        <f>'NECO-ELECTRIC'!O41+'NECO-GAS'!O41</f>
        <v>336</v>
      </c>
      <c r="P41" s="60">
        <f>'NECO-ELECTRIC'!P41+'NECO-GAS'!P41</f>
        <v>548</v>
      </c>
      <c r="Q41" s="60">
        <f>'NECO-ELECTRIC'!Q41+'NECO-GAS'!Q41</f>
        <v>757</v>
      </c>
      <c r="R41" s="60">
        <f>'NECO-ELECTRIC'!R41+'NECO-GAS'!R41</f>
        <v>751</v>
      </c>
      <c r="S41" s="60">
        <f>'NECO-ELECTRIC'!S41+'NECO-GAS'!S41</f>
        <v>744</v>
      </c>
      <c r="T41" s="60">
        <f>'NECO-ELECTRIC'!T41+'NECO-GAS'!T41</f>
        <v>704</v>
      </c>
      <c r="U41" s="60">
        <f>'NECO-ELECTRIC'!U41+'NECO-GAS'!U41</f>
        <v>610</v>
      </c>
      <c r="V41" s="60">
        <f>'NECO-ELECTRIC'!V41+'NECO-GAS'!V41</f>
        <v>531</v>
      </c>
      <c r="W41" s="60">
        <f>'NECO-ELECTRIC'!W41+'NECO-GAS'!W41</f>
        <v>574</v>
      </c>
      <c r="X41" s="266">
        <f>'NECO-ELECTRIC'!X41+'NECO-GAS'!X41</f>
        <v>565</v>
      </c>
      <c r="Y41" s="61">
        <f>'NECO-ELECTRIC'!Y41+'NECO-GAS'!Y41</f>
        <v>574</v>
      </c>
      <c r="Z41" s="233">
        <f>'NECO-ELECTRIC'!Z41+'NECO-GAS'!Z41</f>
        <v>525</v>
      </c>
      <c r="AA41" s="233">
        <f>'NECO-ELECTRIC'!AA41+'NECO-GAS'!AA41</f>
        <v>489</v>
      </c>
      <c r="AB41" s="233">
        <f>'NECO-ELECTRIC'!AB41+'NECO-GAS'!AB41</f>
        <v>482</v>
      </c>
      <c r="AC41" s="233">
        <f>'NECO-ELECTRIC'!AC41+'NECO-GAS'!AC41</f>
        <v>474</v>
      </c>
      <c r="AD41" s="233">
        <f>'NECO-ELECTRIC'!AD41+'NECO-GAS'!AD41</f>
        <v>479</v>
      </c>
      <c r="AE41" s="233">
        <f>'NECO-ELECTRIC'!AE41+'NECO-GAS'!AE41</f>
        <v>475</v>
      </c>
      <c r="AF41" s="233">
        <f>'NECO-ELECTRIC'!AF41+'NECO-GAS'!AF41</f>
        <v>451</v>
      </c>
      <c r="AG41" s="233">
        <f>'NECO-ELECTRIC'!AG41+'NECO-GAS'!AG41</f>
        <v>407</v>
      </c>
      <c r="AH41" s="233">
        <f>'NECO-ELECTRIC'!AH41+'NECO-GAS'!AH41</f>
        <v>433</v>
      </c>
      <c r="AI41" s="60">
        <f>'NECO-ELECTRIC'!AI41+'NECO-GAS'!AI41</f>
        <v>440</v>
      </c>
      <c r="AJ41" s="379">
        <f>'NECO-ELECTRIC'!AJ41+'NECO-GAS'!AJ41</f>
        <v>462</v>
      </c>
      <c r="AK41" s="171">
        <f t="shared" si="112"/>
        <v>0.24907063197026022</v>
      </c>
      <c r="AL41" s="171">
        <f t="shared" si="112"/>
        <v>0.79084967320261434</v>
      </c>
      <c r="AM41" s="171">
        <f t="shared" si="112"/>
        <v>1.6468531468531469</v>
      </c>
      <c r="AN41" s="171">
        <f t="shared" si="112"/>
        <v>1.3542319749216301</v>
      </c>
      <c r="AO41" s="171">
        <f t="shared" si="112"/>
        <v>1.2477341389728096</v>
      </c>
      <c r="AP41" s="171">
        <f t="shared" si="112"/>
        <v>1.4701754385964911</v>
      </c>
      <c r="AQ41" s="171">
        <f t="shared" si="112"/>
        <v>1.1180555555555556</v>
      </c>
      <c r="AR41" s="171">
        <f t="shared" si="112"/>
        <v>0.66457680250783702</v>
      </c>
      <c r="AS41" s="171">
        <f t="shared" si="112"/>
        <v>0.61690140845070418</v>
      </c>
      <c r="AT41" s="171">
        <f t="shared" si="112"/>
        <v>0.70694864048338368</v>
      </c>
      <c r="AU41" s="171">
        <f t="shared" si="113"/>
        <v>0.70326409495548958</v>
      </c>
      <c r="AV41" s="171">
        <f t="shared" si="113"/>
        <v>0.81034482758620685</v>
      </c>
      <c r="AW41" s="171">
        <f t="shared" si="113"/>
        <v>0.45535714285714285</v>
      </c>
      <c r="AX41" s="171">
        <f t="shared" si="113"/>
        <v>-0.12043795620437957</v>
      </c>
      <c r="AY41" s="171">
        <f t="shared" si="113"/>
        <v>-0.37384412153236457</v>
      </c>
      <c r="AZ41" s="171">
        <f t="shared" si="113"/>
        <v>-0.36218375499334221</v>
      </c>
      <c r="BA41" s="171">
        <f t="shared" si="113"/>
        <v>-0.36155913978494625</v>
      </c>
      <c r="BB41" s="171">
        <f t="shared" si="113"/>
        <v>-0.359375</v>
      </c>
      <c r="BC41" s="171">
        <f t="shared" si="113"/>
        <v>-0.33278688524590166</v>
      </c>
      <c r="BD41" s="326">
        <f t="shared" si="113"/>
        <v>-0.18455743879472694</v>
      </c>
      <c r="BE41" s="326">
        <f t="shared" si="113"/>
        <v>-0.23344947735191637</v>
      </c>
      <c r="BF41" s="201">
        <f t="shared" si="113"/>
        <v>-0.18230088495575222</v>
      </c>
      <c r="BG41" s="77">
        <f t="shared" si="114"/>
        <v>67</v>
      </c>
      <c r="BH41" s="62">
        <f t="shared" si="114"/>
        <v>242</v>
      </c>
      <c r="BI41" s="63">
        <f t="shared" si="114"/>
        <v>471</v>
      </c>
      <c r="BJ41" s="63">
        <f t="shared" si="114"/>
        <v>432</v>
      </c>
      <c r="BK41" s="63">
        <f t="shared" si="114"/>
        <v>413</v>
      </c>
      <c r="BL41" s="63">
        <f t="shared" si="114"/>
        <v>419</v>
      </c>
      <c r="BM41" s="63">
        <f t="shared" si="114"/>
        <v>322</v>
      </c>
      <c r="BN41" s="63">
        <f t="shared" si="114"/>
        <v>212</v>
      </c>
      <c r="BO41" s="63">
        <f t="shared" si="114"/>
        <v>219</v>
      </c>
      <c r="BP41" s="63">
        <f t="shared" si="114"/>
        <v>234</v>
      </c>
      <c r="BQ41" s="63">
        <f t="shared" si="115"/>
        <v>237</v>
      </c>
      <c r="BR41" s="63">
        <f t="shared" si="115"/>
        <v>235</v>
      </c>
      <c r="BS41" s="63">
        <f t="shared" si="115"/>
        <v>153</v>
      </c>
      <c r="BT41" s="63">
        <f t="shared" si="115"/>
        <v>-66</v>
      </c>
      <c r="BU41" s="63">
        <f t="shared" si="115"/>
        <v>-283</v>
      </c>
      <c r="BV41" s="63">
        <f t="shared" si="115"/>
        <v>-272</v>
      </c>
      <c r="BW41" s="63">
        <f t="shared" si="115"/>
        <v>-269</v>
      </c>
      <c r="BX41" s="63">
        <f t="shared" si="115"/>
        <v>-253</v>
      </c>
      <c r="BY41" s="63">
        <f t="shared" si="115"/>
        <v>-203</v>
      </c>
      <c r="BZ41" s="339">
        <f t="shared" si="115"/>
        <v>-98</v>
      </c>
      <c r="CA41" s="339">
        <f t="shared" si="115"/>
        <v>-134</v>
      </c>
      <c r="CB41" s="359">
        <f t="shared" si="115"/>
        <v>-103</v>
      </c>
      <c r="CC41" s="367"/>
    </row>
    <row r="42" spans="1:81" s="57" customFormat="1" x14ac:dyDescent="0.3">
      <c r="A42" s="140"/>
      <c r="B42" s="58" t="s">
        <v>34</v>
      </c>
      <c r="C42" s="59">
        <f>'NECO-ELECTRIC'!C42+'NECO-GAS'!C42</f>
        <v>26</v>
      </c>
      <c r="D42" s="60">
        <f>'NECO-ELECTRIC'!D42+'NECO-GAS'!D42</f>
        <v>29</v>
      </c>
      <c r="E42" s="60">
        <f>'NECO-ELECTRIC'!E42+'NECO-GAS'!E42</f>
        <v>34</v>
      </c>
      <c r="F42" s="60">
        <f>'NECO-ELECTRIC'!F42+'NECO-GAS'!F42</f>
        <v>30</v>
      </c>
      <c r="G42" s="60">
        <f>'NECO-ELECTRIC'!G42+'NECO-GAS'!G42</f>
        <v>31</v>
      </c>
      <c r="H42" s="60">
        <f>'NECO-ELECTRIC'!H42+'NECO-GAS'!H42</f>
        <v>34</v>
      </c>
      <c r="I42" s="60">
        <f>'NECO-ELECTRIC'!I42+'NECO-GAS'!I42</f>
        <v>37</v>
      </c>
      <c r="J42" s="60">
        <f>'NECO-ELECTRIC'!J42+'NECO-GAS'!J42</f>
        <v>30</v>
      </c>
      <c r="K42" s="60">
        <f>'NECO-ELECTRIC'!K42+'NECO-GAS'!K42</f>
        <v>31</v>
      </c>
      <c r="L42" s="266">
        <f>'NECO-ELECTRIC'!L42+'NECO-GAS'!L42</f>
        <v>30</v>
      </c>
      <c r="M42" s="61">
        <f>'NECO-ELECTRIC'!M42+'NECO-GAS'!M42</f>
        <v>30</v>
      </c>
      <c r="N42" s="233">
        <f>'NECO-ELECTRIC'!N42+'NECO-GAS'!N42</f>
        <v>26</v>
      </c>
      <c r="O42" s="60">
        <f>'NECO-ELECTRIC'!O42+'NECO-GAS'!O42</f>
        <v>26</v>
      </c>
      <c r="P42" s="60">
        <f>'NECO-ELECTRIC'!P42+'NECO-GAS'!P42</f>
        <v>41</v>
      </c>
      <c r="Q42" s="60">
        <f>'NECO-ELECTRIC'!Q42+'NECO-GAS'!Q42</f>
        <v>66</v>
      </c>
      <c r="R42" s="60">
        <f>'NECO-ELECTRIC'!R42+'NECO-GAS'!R42</f>
        <v>70</v>
      </c>
      <c r="S42" s="60">
        <f>'NECO-ELECTRIC'!S42+'NECO-GAS'!S42</f>
        <v>74</v>
      </c>
      <c r="T42" s="60">
        <f>'NECO-ELECTRIC'!T42+'NECO-GAS'!T42</f>
        <v>73</v>
      </c>
      <c r="U42" s="60">
        <f>'NECO-ELECTRIC'!U42+'NECO-GAS'!U42</f>
        <v>67</v>
      </c>
      <c r="V42" s="60">
        <f>'NECO-ELECTRIC'!V42+'NECO-GAS'!V42</f>
        <v>53</v>
      </c>
      <c r="W42" s="60">
        <f>'NECO-ELECTRIC'!W42+'NECO-GAS'!W42</f>
        <v>52</v>
      </c>
      <c r="X42" s="266">
        <f>'NECO-ELECTRIC'!X42+'NECO-GAS'!X42</f>
        <v>54</v>
      </c>
      <c r="Y42" s="61">
        <f>'NECO-ELECTRIC'!Y42+'NECO-GAS'!Y42</f>
        <v>51</v>
      </c>
      <c r="Z42" s="233">
        <f>'NECO-ELECTRIC'!Z42+'NECO-GAS'!Z42</f>
        <v>50</v>
      </c>
      <c r="AA42" s="233">
        <f>'NECO-ELECTRIC'!AA42+'NECO-GAS'!AA42</f>
        <v>43</v>
      </c>
      <c r="AB42" s="233">
        <f>'NECO-ELECTRIC'!AB42+'NECO-GAS'!AB42</f>
        <v>37</v>
      </c>
      <c r="AC42" s="233">
        <f>'NECO-ELECTRIC'!AC42+'NECO-GAS'!AC42</f>
        <v>34</v>
      </c>
      <c r="AD42" s="233">
        <f>'NECO-ELECTRIC'!AD42+'NECO-GAS'!AD42</f>
        <v>40</v>
      </c>
      <c r="AE42" s="233">
        <f>'NECO-ELECTRIC'!AE42+'NECO-GAS'!AE42</f>
        <v>50</v>
      </c>
      <c r="AF42" s="233">
        <f>'NECO-ELECTRIC'!AF42+'NECO-GAS'!AF42</f>
        <v>46</v>
      </c>
      <c r="AG42" s="233">
        <f>'NECO-ELECTRIC'!AG42+'NECO-GAS'!AG42</f>
        <v>43</v>
      </c>
      <c r="AH42" s="233">
        <f>'NECO-ELECTRIC'!AH42+'NECO-GAS'!AH42</f>
        <v>50</v>
      </c>
      <c r="AI42" s="60">
        <f>'NECO-ELECTRIC'!AI42+'NECO-GAS'!AI42</f>
        <v>48</v>
      </c>
      <c r="AJ42" s="379">
        <f>'NECO-ELECTRIC'!AJ42+'NECO-GAS'!AJ42</f>
        <v>52</v>
      </c>
      <c r="AK42" s="171">
        <f t="shared" si="112"/>
        <v>0</v>
      </c>
      <c r="AL42" s="171">
        <f t="shared" si="112"/>
        <v>0.41379310344827586</v>
      </c>
      <c r="AM42" s="171">
        <f t="shared" si="112"/>
        <v>0.94117647058823528</v>
      </c>
      <c r="AN42" s="171">
        <f t="shared" si="112"/>
        <v>1.3333333333333333</v>
      </c>
      <c r="AO42" s="171">
        <f t="shared" si="112"/>
        <v>1.3870967741935485</v>
      </c>
      <c r="AP42" s="171">
        <f t="shared" si="112"/>
        <v>1.1470588235294117</v>
      </c>
      <c r="AQ42" s="171">
        <f t="shared" si="112"/>
        <v>0.81081081081081086</v>
      </c>
      <c r="AR42" s="171">
        <f t="shared" si="112"/>
        <v>0.76666666666666672</v>
      </c>
      <c r="AS42" s="171">
        <f t="shared" si="112"/>
        <v>0.67741935483870963</v>
      </c>
      <c r="AT42" s="171">
        <f t="shared" si="112"/>
        <v>0.8</v>
      </c>
      <c r="AU42" s="171">
        <f t="shared" si="113"/>
        <v>0.7</v>
      </c>
      <c r="AV42" s="171">
        <f t="shared" si="113"/>
        <v>0.92307692307692313</v>
      </c>
      <c r="AW42" s="171">
        <f t="shared" si="113"/>
        <v>0.65384615384615385</v>
      </c>
      <c r="AX42" s="171">
        <f t="shared" si="113"/>
        <v>-9.7560975609756101E-2</v>
      </c>
      <c r="AY42" s="171">
        <f t="shared" si="113"/>
        <v>-0.48484848484848486</v>
      </c>
      <c r="AZ42" s="171">
        <f t="shared" si="113"/>
        <v>-0.42857142857142855</v>
      </c>
      <c r="BA42" s="171">
        <f t="shared" si="113"/>
        <v>-0.32432432432432434</v>
      </c>
      <c r="BB42" s="171">
        <f t="shared" si="113"/>
        <v>-0.36986301369863012</v>
      </c>
      <c r="BC42" s="171">
        <f t="shared" si="113"/>
        <v>-0.35820895522388058</v>
      </c>
      <c r="BD42" s="326">
        <f t="shared" si="113"/>
        <v>-5.6603773584905662E-2</v>
      </c>
      <c r="BE42" s="326">
        <f t="shared" si="113"/>
        <v>-7.6923076923076927E-2</v>
      </c>
      <c r="BF42" s="201">
        <f t="shared" si="113"/>
        <v>-3.7037037037037035E-2</v>
      </c>
      <c r="BG42" s="77">
        <f t="shared" si="114"/>
        <v>0</v>
      </c>
      <c r="BH42" s="62">
        <f t="shared" si="114"/>
        <v>12</v>
      </c>
      <c r="BI42" s="63">
        <f t="shared" si="114"/>
        <v>32</v>
      </c>
      <c r="BJ42" s="63">
        <f t="shared" si="114"/>
        <v>40</v>
      </c>
      <c r="BK42" s="63">
        <f t="shared" si="114"/>
        <v>43</v>
      </c>
      <c r="BL42" s="63">
        <f t="shared" si="114"/>
        <v>39</v>
      </c>
      <c r="BM42" s="63">
        <f t="shared" si="114"/>
        <v>30</v>
      </c>
      <c r="BN42" s="63">
        <f t="shared" si="114"/>
        <v>23</v>
      </c>
      <c r="BO42" s="63">
        <f t="shared" si="114"/>
        <v>21</v>
      </c>
      <c r="BP42" s="63">
        <f t="shared" si="114"/>
        <v>24</v>
      </c>
      <c r="BQ42" s="63">
        <f t="shared" si="115"/>
        <v>21</v>
      </c>
      <c r="BR42" s="63">
        <f t="shared" si="115"/>
        <v>24</v>
      </c>
      <c r="BS42" s="63">
        <f t="shared" si="115"/>
        <v>17</v>
      </c>
      <c r="BT42" s="63">
        <f t="shared" si="115"/>
        <v>-4</v>
      </c>
      <c r="BU42" s="63">
        <f t="shared" si="115"/>
        <v>-32</v>
      </c>
      <c r="BV42" s="63">
        <f t="shared" si="115"/>
        <v>-30</v>
      </c>
      <c r="BW42" s="63">
        <f t="shared" si="115"/>
        <v>-24</v>
      </c>
      <c r="BX42" s="63">
        <f t="shared" si="115"/>
        <v>-27</v>
      </c>
      <c r="BY42" s="63">
        <f t="shared" si="115"/>
        <v>-24</v>
      </c>
      <c r="BZ42" s="339">
        <f t="shared" si="115"/>
        <v>-3</v>
      </c>
      <c r="CA42" s="339">
        <f t="shared" si="115"/>
        <v>-4</v>
      </c>
      <c r="CB42" s="359">
        <f t="shared" si="115"/>
        <v>-2</v>
      </c>
      <c r="CC42" s="367"/>
    </row>
    <row r="43" spans="1:81" s="70" customFormat="1" ht="15" thickBot="1" x14ac:dyDescent="0.35">
      <c r="A43" s="141"/>
      <c r="B43" s="64" t="s">
        <v>35</v>
      </c>
      <c r="C43" s="65">
        <f>SUM(C38:C42)</f>
        <v>47550</v>
      </c>
      <c r="D43" s="66">
        <f t="shared" ref="D43:BI43" si="116">SUM(D38:D42)</f>
        <v>49842</v>
      </c>
      <c r="E43" s="66">
        <f t="shared" si="116"/>
        <v>50464</v>
      </c>
      <c r="F43" s="66">
        <f t="shared" si="116"/>
        <v>53923</v>
      </c>
      <c r="G43" s="66">
        <f t="shared" si="116"/>
        <v>54667</v>
      </c>
      <c r="H43" s="66">
        <f t="shared" si="116"/>
        <v>53787</v>
      </c>
      <c r="I43" s="66">
        <f t="shared" si="116"/>
        <v>53971</v>
      </c>
      <c r="J43" s="66">
        <f t="shared" si="116"/>
        <v>54229</v>
      </c>
      <c r="K43" s="66">
        <f t="shared" si="116"/>
        <v>60560</v>
      </c>
      <c r="L43" s="267">
        <f t="shared" si="116"/>
        <v>63112</v>
      </c>
      <c r="M43" s="67">
        <f t="shared" si="116"/>
        <v>65269</v>
      </c>
      <c r="N43" s="234">
        <f t="shared" si="116"/>
        <v>61655</v>
      </c>
      <c r="O43" s="66">
        <f t="shared" si="116"/>
        <v>65589</v>
      </c>
      <c r="P43" s="66">
        <f t="shared" ref="P43:R43" si="117">SUM(P38:P42)</f>
        <v>78525</v>
      </c>
      <c r="Q43" s="66">
        <f t="shared" si="117"/>
        <v>88073</v>
      </c>
      <c r="R43" s="66">
        <f t="shared" si="117"/>
        <v>88855</v>
      </c>
      <c r="S43" s="66">
        <f t="shared" ref="S43:T43" si="118">SUM(S38:S42)</f>
        <v>88893</v>
      </c>
      <c r="T43" s="66">
        <f t="shared" si="118"/>
        <v>90331</v>
      </c>
      <c r="U43" s="66">
        <f t="shared" ref="U43:V43" si="119">SUM(U38:U42)</f>
        <v>87882</v>
      </c>
      <c r="V43" s="66">
        <f t="shared" si="119"/>
        <v>89959</v>
      </c>
      <c r="W43" s="66">
        <f t="shared" ref="W43" si="120">SUM(W38:W42)</f>
        <v>95185</v>
      </c>
      <c r="X43" s="267">
        <f t="shared" ref="X43:Y43" si="121">SUM(X38:X42)</f>
        <v>97544</v>
      </c>
      <c r="Y43" s="67">
        <f t="shared" si="121"/>
        <v>92106</v>
      </c>
      <c r="Z43" s="234">
        <f t="shared" ref="Z43" si="122">SUM(Z38:Z42)</f>
        <v>90833</v>
      </c>
      <c r="AA43" s="234">
        <f t="shared" ref="AA43:AB43" si="123">SUM(AA38:AA42)</f>
        <v>87126</v>
      </c>
      <c r="AB43" s="234">
        <f t="shared" si="123"/>
        <v>90884</v>
      </c>
      <c r="AC43" s="234">
        <f t="shared" ref="AC43:AD43" si="124">SUM(AC38:AC42)</f>
        <v>92118</v>
      </c>
      <c r="AD43" s="234">
        <f t="shared" si="124"/>
        <v>87792</v>
      </c>
      <c r="AE43" s="234">
        <f t="shared" ref="AE43" si="125">SUM(AE38:AE42)</f>
        <v>82659</v>
      </c>
      <c r="AF43" s="234">
        <f t="shared" ref="AF43" si="126">SUM(AF38:AF42)</f>
        <v>78101</v>
      </c>
      <c r="AG43" s="234">
        <f t="shared" ref="AG43:AH43" si="127">SUM(AG38:AG42)</f>
        <v>74528</v>
      </c>
      <c r="AH43" s="234">
        <f t="shared" si="127"/>
        <v>74263</v>
      </c>
      <c r="AI43" s="66">
        <f t="shared" ref="AI43" si="128">SUM(AI38:AI42)</f>
        <v>75112</v>
      </c>
      <c r="AJ43" s="377">
        <f t="shared" ref="AJ43" si="129">SUM(AJ38:AJ42)</f>
        <v>77703</v>
      </c>
      <c r="AK43" s="172">
        <f t="shared" si="112"/>
        <v>0.3793690851735016</v>
      </c>
      <c r="AL43" s="175">
        <f t="shared" si="112"/>
        <v>0.57547851209823042</v>
      </c>
      <c r="AM43" s="176">
        <f t="shared" si="112"/>
        <v>0.74526395053899808</v>
      </c>
      <c r="AN43" s="176">
        <f t="shared" si="112"/>
        <v>0.64781262170131482</v>
      </c>
      <c r="AO43" s="176">
        <f t="shared" si="112"/>
        <v>0.62608154828324214</v>
      </c>
      <c r="AP43" s="176">
        <f t="shared" si="112"/>
        <v>0.67942067785896221</v>
      </c>
      <c r="AQ43" s="176">
        <f t="shared" si="112"/>
        <v>0.6283189120083007</v>
      </c>
      <c r="AR43" s="176">
        <f t="shared" si="112"/>
        <v>0.65887255896291652</v>
      </c>
      <c r="AS43" s="176">
        <f t="shared" si="112"/>
        <v>0.57174702774108321</v>
      </c>
      <c r="AT43" s="176">
        <f t="shared" si="112"/>
        <v>0.54556978070731399</v>
      </c>
      <c r="AU43" s="176">
        <f t="shared" si="113"/>
        <v>0.41117528995388314</v>
      </c>
      <c r="AV43" s="176">
        <f t="shared" si="113"/>
        <v>0.47324628983861811</v>
      </c>
      <c r="AW43" s="176">
        <f t="shared" si="113"/>
        <v>0.32836298769610756</v>
      </c>
      <c r="AX43" s="176">
        <f t="shared" si="113"/>
        <v>0.15738936644380772</v>
      </c>
      <c r="AY43" s="176">
        <f t="shared" si="113"/>
        <v>4.5927809884981775E-2</v>
      </c>
      <c r="AZ43" s="176">
        <f t="shared" si="113"/>
        <v>-1.1963311012323449E-2</v>
      </c>
      <c r="BA43" s="176">
        <f t="shared" si="113"/>
        <v>-7.0129256521885869E-2</v>
      </c>
      <c r="BB43" s="176">
        <f t="shared" si="113"/>
        <v>-0.1353909510577764</v>
      </c>
      <c r="BC43" s="176">
        <f t="shared" si="113"/>
        <v>-0.15195375617305024</v>
      </c>
      <c r="BD43" s="327">
        <f t="shared" si="113"/>
        <v>-0.17447948509876721</v>
      </c>
      <c r="BE43" s="327">
        <f t="shared" si="113"/>
        <v>-0.21088406786783631</v>
      </c>
      <c r="BF43" s="177">
        <f t="shared" si="113"/>
        <v>-0.20340564258180924</v>
      </c>
      <c r="BG43" s="65">
        <f>SUM(BG38:BG42)</f>
        <v>18039</v>
      </c>
      <c r="BH43" s="68">
        <f t="shared" si="116"/>
        <v>28683</v>
      </c>
      <c r="BI43" s="69">
        <f t="shared" si="116"/>
        <v>37609</v>
      </c>
      <c r="BJ43" s="69">
        <f t="shared" ref="BJ43:BK43" si="130">SUM(BJ38:BJ42)</f>
        <v>34932</v>
      </c>
      <c r="BK43" s="69">
        <f t="shared" si="130"/>
        <v>34226</v>
      </c>
      <c r="BL43" s="69">
        <f t="shared" ref="BL43:BM43" si="131">SUM(BL38:BL42)</f>
        <v>36544</v>
      </c>
      <c r="BM43" s="69">
        <f t="shared" si="131"/>
        <v>33911</v>
      </c>
      <c r="BN43" s="69">
        <f t="shared" ref="BN43:BO43" si="132">SUM(BN38:BN42)</f>
        <v>35730</v>
      </c>
      <c r="BO43" s="69">
        <f t="shared" si="132"/>
        <v>34625</v>
      </c>
      <c r="BP43" s="69">
        <f t="shared" ref="BP43:BQ43" si="133">SUM(BP38:BP42)</f>
        <v>34432</v>
      </c>
      <c r="BQ43" s="69">
        <f t="shared" si="133"/>
        <v>26837</v>
      </c>
      <c r="BR43" s="69">
        <f t="shared" ref="BR43" si="134">SUM(BR38:BR42)</f>
        <v>29178</v>
      </c>
      <c r="BS43" s="69">
        <f t="shared" ref="BS43:BT43" si="135">SUM(BS38:BS42)</f>
        <v>21537</v>
      </c>
      <c r="BT43" s="69">
        <f t="shared" si="135"/>
        <v>12359</v>
      </c>
      <c r="BU43" s="69">
        <f t="shared" ref="BU43:BV43" si="136">SUM(BU38:BU42)</f>
        <v>4045</v>
      </c>
      <c r="BV43" s="69">
        <f t="shared" si="136"/>
        <v>-1063</v>
      </c>
      <c r="BW43" s="69">
        <f t="shared" ref="BW43:BX43" si="137">SUM(BW38:BW42)</f>
        <v>-6234</v>
      </c>
      <c r="BX43" s="69">
        <f t="shared" si="137"/>
        <v>-12230</v>
      </c>
      <c r="BY43" s="69">
        <f t="shared" ref="BY43:BZ43" si="138">SUM(BY38:BY42)</f>
        <v>-13354</v>
      </c>
      <c r="BZ43" s="340">
        <f t="shared" si="138"/>
        <v>-15696</v>
      </c>
      <c r="CA43" s="340">
        <f t="shared" ref="CA43:CB43" si="139">SUM(CA38:CA42)</f>
        <v>-20073</v>
      </c>
      <c r="CB43" s="340">
        <f t="shared" si="139"/>
        <v>-19841</v>
      </c>
      <c r="CC43" s="368"/>
    </row>
    <row r="44" spans="1:81" s="38" customFormat="1" x14ac:dyDescent="0.3">
      <c r="A44" s="140">
        <f>+A37+1</f>
        <v>6</v>
      </c>
      <c r="B44" s="37" t="s">
        <v>23</v>
      </c>
      <c r="C44" s="87"/>
      <c r="D44" s="88"/>
      <c r="E44" s="88"/>
      <c r="F44" s="88"/>
      <c r="G44" s="88"/>
      <c r="H44" s="88"/>
      <c r="I44" s="88"/>
      <c r="J44" s="88"/>
      <c r="K44" s="88"/>
      <c r="L44" s="272"/>
      <c r="M44" s="89"/>
      <c r="N44" s="239"/>
      <c r="O44" s="88"/>
      <c r="P44" s="88"/>
      <c r="Q44" s="88"/>
      <c r="R44" s="88"/>
      <c r="S44" s="88"/>
      <c r="T44" s="88"/>
      <c r="U44" s="88"/>
      <c r="V44" s="88"/>
      <c r="W44" s="88"/>
      <c r="X44" s="279"/>
      <c r="Y44" s="89"/>
      <c r="Z44" s="239"/>
      <c r="AA44" s="239"/>
      <c r="AB44" s="239"/>
      <c r="AC44" s="239"/>
      <c r="AD44" s="239"/>
      <c r="AE44" s="239"/>
      <c r="AF44" s="239"/>
      <c r="AG44" s="239"/>
      <c r="AH44" s="239"/>
      <c r="AI44" s="88"/>
      <c r="AJ44" s="382"/>
      <c r="AK44" s="194"/>
      <c r="AL44" s="195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328"/>
      <c r="BE44" s="328"/>
      <c r="BF44" s="197"/>
      <c r="BG44" s="87"/>
      <c r="BH44" s="90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344"/>
      <c r="CA44" s="344"/>
      <c r="CB44" s="344"/>
      <c r="CC44" s="369"/>
    </row>
    <row r="45" spans="1:81" s="38" customFormat="1" x14ac:dyDescent="0.3">
      <c r="A45" s="140"/>
      <c r="B45" s="39" t="s">
        <v>30</v>
      </c>
      <c r="C45" s="59">
        <f>'NECO-ELECTRIC'!C45+'NECO-GAS'!C45</f>
        <v>15639204.07</v>
      </c>
      <c r="D45" s="60">
        <f>'NECO-ELECTRIC'!D45+'NECO-GAS'!D45</f>
        <v>16267797.66</v>
      </c>
      <c r="E45" s="60">
        <f>'NECO-ELECTRIC'!E45+'NECO-GAS'!E45</f>
        <v>12042108.109999999</v>
      </c>
      <c r="F45" s="60">
        <f>'NECO-ELECTRIC'!F45+'NECO-GAS'!F45</f>
        <v>8886354.0600000005</v>
      </c>
      <c r="G45" s="60">
        <f>'NECO-ELECTRIC'!G45+'NECO-GAS'!G45</f>
        <v>9636169.6300000008</v>
      </c>
      <c r="H45" s="60">
        <f>'NECO-ELECTRIC'!H45+'NECO-GAS'!H45</f>
        <v>11240099.76</v>
      </c>
      <c r="I45" s="60">
        <f>'NECO-ELECTRIC'!I45+'NECO-GAS'!I45</f>
        <v>12639513.18</v>
      </c>
      <c r="J45" s="60">
        <f>'NECO-ELECTRIC'!J45+'NECO-GAS'!J45</f>
        <v>10979726.460000001</v>
      </c>
      <c r="K45" s="60">
        <f>'NECO-ELECTRIC'!K45+'NECO-GAS'!K45</f>
        <v>10577419.109999999</v>
      </c>
      <c r="L45" s="266">
        <f>'NECO-ELECTRIC'!L45+'NECO-GAS'!L45</f>
        <v>10719819.699999999</v>
      </c>
      <c r="M45" s="61">
        <f>'NECO-ELECTRIC'!M45+'NECO-GAS'!M45</f>
        <v>13260162.16</v>
      </c>
      <c r="N45" s="233">
        <f>'NECO-ELECTRIC'!N45+'NECO-GAS'!N45</f>
        <v>18268643.66</v>
      </c>
      <c r="O45" s="60">
        <f>'NECO-ELECTRIC'!O45+'NECO-GAS'!O45</f>
        <v>18429190.609999999</v>
      </c>
      <c r="P45" s="60">
        <f>'NECO-ELECTRIC'!P45+'NECO-GAS'!P45</f>
        <v>17708339</v>
      </c>
      <c r="Q45" s="60">
        <f>'NECO-ELECTRIC'!Q45+'NECO-GAS'!Q45</f>
        <v>15538919</v>
      </c>
      <c r="R45" s="60">
        <f>'NECO-ELECTRIC'!R45+'NECO-GAS'!R45</f>
        <v>14770132</v>
      </c>
      <c r="S45" s="60">
        <f>'NECO-ELECTRIC'!S45+'NECO-GAS'!S45</f>
        <v>11165177</v>
      </c>
      <c r="T45" s="60">
        <f>'NECO-ELECTRIC'!T45+'NECO-GAS'!T45</f>
        <v>15410434</v>
      </c>
      <c r="U45" s="60">
        <f>'NECO-ELECTRIC'!U45+'NECO-GAS'!U45</f>
        <v>19004920</v>
      </c>
      <c r="V45" s="60">
        <f>'NECO-ELECTRIC'!V45+'NECO-GAS'!V45</f>
        <v>15353843</v>
      </c>
      <c r="W45" s="60">
        <f>'NECO-ELECTRIC'!W45+'NECO-GAS'!W45</f>
        <v>13098706</v>
      </c>
      <c r="X45" s="266">
        <f>'NECO-ELECTRIC'!X45+'NECO-GAS'!X45</f>
        <v>15619049</v>
      </c>
      <c r="Y45" s="61">
        <f>'NECO-ELECTRIC'!Y45+'NECO-GAS'!Y45</f>
        <v>16947209</v>
      </c>
      <c r="Z45" s="233">
        <f>'NECO-ELECTRIC'!Z45+'NECO-GAS'!Z45</f>
        <v>22843532</v>
      </c>
      <c r="AA45" s="233">
        <f>'NECO-ELECTRIC'!AA45+'NECO-GAS'!AA45</f>
        <v>22369722</v>
      </c>
      <c r="AB45" s="233">
        <f>'NECO-ELECTRIC'!AB45+'NECO-GAS'!AB45</f>
        <v>19382143</v>
      </c>
      <c r="AC45" s="233">
        <f>'NECO-ELECTRIC'!AC45+'NECO-GAS'!AC45</f>
        <v>14829565</v>
      </c>
      <c r="AD45" s="233">
        <f>'NECO-ELECTRIC'!AD45+'NECO-GAS'!AD45</f>
        <v>12431053</v>
      </c>
      <c r="AE45" s="233">
        <f>'NECO-ELECTRIC'!AE45+'NECO-GAS'!AE45</f>
        <v>11018469</v>
      </c>
      <c r="AF45" s="233">
        <f>'NECO-ELECTRIC'!AF45+'NECO-GAS'!AF45</f>
        <v>11738015</v>
      </c>
      <c r="AG45" s="233">
        <f>'NECO-ELECTRIC'!AG45+'NECO-GAS'!AG45</f>
        <v>12864225</v>
      </c>
      <c r="AH45" s="233">
        <f>'NECO-ELECTRIC'!AH45+'NECO-GAS'!AH45</f>
        <v>13464230</v>
      </c>
      <c r="AI45" s="60">
        <f>'NECO-ELECTRIC'!AI45+'NECO-GAS'!AI45</f>
        <v>12435902</v>
      </c>
      <c r="AJ45" s="383">
        <f>'NECO-ELECTRIC'!AJ45+'NECO-GAS'!AJ45</f>
        <v>12117830</v>
      </c>
      <c r="AK45" s="171">
        <f t="shared" ref="AK45:AT50" si="140">IF(ISERROR((O45-C45)/C45)=TRUE,0,(O45-C45)/C45)</f>
        <v>0.17839696492943063</v>
      </c>
      <c r="AL45" s="171">
        <f t="shared" si="140"/>
        <v>8.8551712414155992E-2</v>
      </c>
      <c r="AM45" s="171">
        <f t="shared" si="140"/>
        <v>0.2903819545596158</v>
      </c>
      <c r="AN45" s="171">
        <f t="shared" si="140"/>
        <v>0.66211383209279862</v>
      </c>
      <c r="AO45" s="171">
        <f t="shared" si="140"/>
        <v>0.15867377066918642</v>
      </c>
      <c r="AP45" s="171">
        <f t="shared" si="140"/>
        <v>0.37102288494279345</v>
      </c>
      <c r="AQ45" s="171">
        <f t="shared" si="140"/>
        <v>0.50361170793130183</v>
      </c>
      <c r="AR45" s="171">
        <f t="shared" si="140"/>
        <v>0.3983811942797707</v>
      </c>
      <c r="AS45" s="171">
        <f t="shared" si="140"/>
        <v>0.23836503628908401</v>
      </c>
      <c r="AT45" s="171">
        <f t="shared" si="140"/>
        <v>0.45702534530501487</v>
      </c>
      <c r="AU45" s="171">
        <f t="shared" ref="AU45:BF50" si="141">IF(ISERROR((Y45-M45)/M45)=TRUE,0,(Y45-M45)/M45)</f>
        <v>0.27805443067070301</v>
      </c>
      <c r="AV45" s="171">
        <f t="shared" si="141"/>
        <v>0.25042298843547534</v>
      </c>
      <c r="AW45" s="171">
        <f t="shared" si="141"/>
        <v>0.21382010058878004</v>
      </c>
      <c r="AX45" s="171">
        <f t="shared" si="141"/>
        <v>9.452066622397505E-2</v>
      </c>
      <c r="AY45" s="171">
        <f t="shared" si="141"/>
        <v>-4.5650151081938199E-2</v>
      </c>
      <c r="AZ45" s="171">
        <f t="shared" si="141"/>
        <v>-0.15836547703162029</v>
      </c>
      <c r="BA45" s="171">
        <f t="shared" si="141"/>
        <v>-1.3139782736986615E-2</v>
      </c>
      <c r="BB45" s="171">
        <f t="shared" si="141"/>
        <v>-0.23830730529717722</v>
      </c>
      <c r="BC45" s="171">
        <f t="shared" si="141"/>
        <v>-0.32311080499154954</v>
      </c>
      <c r="BD45" s="326">
        <f t="shared" si="141"/>
        <v>-0.12307101225406564</v>
      </c>
      <c r="BE45" s="326">
        <f t="shared" si="141"/>
        <v>-5.0600723460775439E-2</v>
      </c>
      <c r="BF45" s="201">
        <f t="shared" si="141"/>
        <v>-0.22416339176604158</v>
      </c>
      <c r="BG45" s="40">
        <f t="shared" ref="BG45:BP49" si="142">O45-C45</f>
        <v>2789986.5399999991</v>
      </c>
      <c r="BH45" s="62">
        <f t="shared" si="142"/>
        <v>1440541.3399999999</v>
      </c>
      <c r="BI45" s="63">
        <f t="shared" si="142"/>
        <v>3496810.8900000006</v>
      </c>
      <c r="BJ45" s="63">
        <f t="shared" si="142"/>
        <v>5883777.9399999995</v>
      </c>
      <c r="BK45" s="63">
        <f t="shared" si="142"/>
        <v>1529007.3699999992</v>
      </c>
      <c r="BL45" s="63">
        <f t="shared" si="142"/>
        <v>4170334.24</v>
      </c>
      <c r="BM45" s="63">
        <f t="shared" si="142"/>
        <v>6365406.8200000003</v>
      </c>
      <c r="BN45" s="63">
        <f t="shared" si="142"/>
        <v>4374116.5399999991</v>
      </c>
      <c r="BO45" s="63">
        <f t="shared" si="142"/>
        <v>2521286.8900000006</v>
      </c>
      <c r="BP45" s="63">
        <f t="shared" si="142"/>
        <v>4899229.3000000007</v>
      </c>
      <c r="BQ45" s="63">
        <f t="shared" ref="BQ45:CB49" si="143">Y45-M45</f>
        <v>3687046.84</v>
      </c>
      <c r="BR45" s="63">
        <f t="shared" si="143"/>
        <v>4574888.34</v>
      </c>
      <c r="BS45" s="63">
        <f t="shared" si="143"/>
        <v>3940531.3900000006</v>
      </c>
      <c r="BT45" s="63">
        <f t="shared" si="143"/>
        <v>1673804</v>
      </c>
      <c r="BU45" s="63">
        <f t="shared" si="143"/>
        <v>-709354</v>
      </c>
      <c r="BV45" s="63">
        <f t="shared" si="143"/>
        <v>-2339079</v>
      </c>
      <c r="BW45" s="63">
        <f t="shared" si="143"/>
        <v>-146708</v>
      </c>
      <c r="BX45" s="63">
        <f t="shared" si="143"/>
        <v>-3672419</v>
      </c>
      <c r="BY45" s="63">
        <f t="shared" si="143"/>
        <v>-6140695</v>
      </c>
      <c r="BZ45" s="339">
        <f t="shared" si="143"/>
        <v>-1889613</v>
      </c>
      <c r="CA45" s="339">
        <f t="shared" si="143"/>
        <v>-662804</v>
      </c>
      <c r="CB45" s="360">
        <f t="shared" si="143"/>
        <v>-3501219</v>
      </c>
      <c r="CC45" s="369"/>
    </row>
    <row r="46" spans="1:81" s="38" customFormat="1" x14ac:dyDescent="0.3">
      <c r="A46" s="140"/>
      <c r="B46" s="39" t="s">
        <v>31</v>
      </c>
      <c r="C46" s="59">
        <f>'NECO-ELECTRIC'!C46+'NECO-GAS'!C46</f>
        <v>3460049.79</v>
      </c>
      <c r="D46" s="60">
        <f>'NECO-ELECTRIC'!D46+'NECO-GAS'!D46</f>
        <v>3377241.45</v>
      </c>
      <c r="E46" s="60">
        <f>'NECO-ELECTRIC'!E46+'NECO-GAS'!E46</f>
        <v>2490344.5099999998</v>
      </c>
      <c r="F46" s="60">
        <f>'NECO-ELECTRIC'!F46+'NECO-GAS'!F46</f>
        <v>1739489.2600000002</v>
      </c>
      <c r="G46" s="60">
        <f>'NECO-ELECTRIC'!G46+'NECO-GAS'!G46</f>
        <v>1717467</v>
      </c>
      <c r="H46" s="60">
        <f>'NECO-ELECTRIC'!H46+'NECO-GAS'!H46</f>
        <v>1824281.37</v>
      </c>
      <c r="I46" s="60">
        <f>'NECO-ELECTRIC'!I46+'NECO-GAS'!I46</f>
        <v>2093820.42</v>
      </c>
      <c r="J46" s="60">
        <f>'NECO-ELECTRIC'!J46+'NECO-GAS'!J46</f>
        <v>1906617.3</v>
      </c>
      <c r="K46" s="60">
        <f>'NECO-ELECTRIC'!K46+'NECO-GAS'!K46</f>
        <v>1854339.05</v>
      </c>
      <c r="L46" s="266">
        <f>'NECO-ELECTRIC'!L46+'NECO-GAS'!L46</f>
        <v>2059778.29</v>
      </c>
      <c r="M46" s="61">
        <f>'NECO-ELECTRIC'!M46+'NECO-GAS'!M46</f>
        <v>2608600.3499999996</v>
      </c>
      <c r="N46" s="78">
        <f>'NECO-ELECTRIC'!N46+'NECO-GAS'!N46</f>
        <v>2895592.17</v>
      </c>
      <c r="O46" s="61">
        <f>'NECO-ELECTRIC'!O46+'NECO-GAS'!O46</f>
        <v>2619647.1</v>
      </c>
      <c r="P46" s="60">
        <f>'NECO-ELECTRIC'!P46+'NECO-GAS'!P46</f>
        <v>2343848</v>
      </c>
      <c r="Q46" s="60">
        <f>'NECO-ELECTRIC'!Q46+'NECO-GAS'!Q46</f>
        <v>2085356</v>
      </c>
      <c r="R46" s="60">
        <f>'NECO-ELECTRIC'!R46+'NECO-GAS'!R46</f>
        <v>1999635</v>
      </c>
      <c r="S46" s="60">
        <f>'NECO-ELECTRIC'!S46+'NECO-GAS'!S46</f>
        <v>1543659</v>
      </c>
      <c r="T46" s="60">
        <f>'NECO-ELECTRIC'!T46+'NECO-GAS'!T46</f>
        <v>1963292</v>
      </c>
      <c r="U46" s="60">
        <f>'NECO-ELECTRIC'!U46+'NECO-GAS'!U46</f>
        <v>2331596</v>
      </c>
      <c r="V46" s="60">
        <f>'NECO-ELECTRIC'!V46+'NECO-GAS'!V46</f>
        <v>1787640</v>
      </c>
      <c r="W46" s="60">
        <f>'NECO-ELECTRIC'!W46+'NECO-GAS'!W46</f>
        <v>1465677</v>
      </c>
      <c r="X46" s="266">
        <f>'NECO-ELECTRIC'!X46+'NECO-GAS'!X46</f>
        <v>1801599</v>
      </c>
      <c r="Y46" s="61">
        <f>'NECO-ELECTRIC'!Y46+'NECO-GAS'!Y46</f>
        <v>2126819</v>
      </c>
      <c r="Z46" s="233">
        <f>'NECO-ELECTRIC'!Z46+'NECO-GAS'!Z46</f>
        <v>2966934</v>
      </c>
      <c r="AA46" s="233">
        <f>'NECO-ELECTRIC'!AA46+'NECO-GAS'!AA46</f>
        <v>2917266</v>
      </c>
      <c r="AB46" s="233">
        <f>'NECO-ELECTRIC'!AB46+'NECO-GAS'!AB46</f>
        <v>2505090</v>
      </c>
      <c r="AC46" s="233">
        <f>'NECO-ELECTRIC'!AC46+'NECO-GAS'!AC46</f>
        <v>2094874</v>
      </c>
      <c r="AD46" s="233">
        <f>'NECO-ELECTRIC'!AD46+'NECO-GAS'!AD46</f>
        <v>1716164</v>
      </c>
      <c r="AE46" s="233">
        <f>'NECO-ELECTRIC'!AE46+'NECO-GAS'!AE46</f>
        <v>2139384</v>
      </c>
      <c r="AF46" s="233">
        <f>'NECO-ELECTRIC'!AF46+'NECO-GAS'!AF46</f>
        <v>1908545</v>
      </c>
      <c r="AG46" s="233">
        <f>'NECO-ELECTRIC'!AG46+'NECO-GAS'!AG46</f>
        <v>1818575</v>
      </c>
      <c r="AH46" s="233">
        <f>'NECO-ELECTRIC'!AH46+'NECO-GAS'!AH46</f>
        <v>1869730</v>
      </c>
      <c r="AI46" s="60">
        <f>'NECO-ELECTRIC'!AI46+'NECO-GAS'!AI46</f>
        <v>1896116</v>
      </c>
      <c r="AJ46" s="383">
        <f>'NECO-ELECTRIC'!AJ46+'NECO-GAS'!AJ46</f>
        <v>1896310</v>
      </c>
      <c r="AK46" s="171">
        <f t="shared" si="140"/>
        <v>-0.24288745567444564</v>
      </c>
      <c r="AL46" s="171">
        <f t="shared" si="140"/>
        <v>-0.30598743539642392</v>
      </c>
      <c r="AM46" s="171">
        <f t="shared" si="140"/>
        <v>-0.16262348778402544</v>
      </c>
      <c r="AN46" s="171">
        <f t="shared" si="140"/>
        <v>0.1495529440635924</v>
      </c>
      <c r="AO46" s="171">
        <f t="shared" si="140"/>
        <v>-0.10120019773305688</v>
      </c>
      <c r="AP46" s="171">
        <f t="shared" si="140"/>
        <v>7.6200213566835845E-2</v>
      </c>
      <c r="AQ46" s="171">
        <f t="shared" si="140"/>
        <v>0.11356063668535628</v>
      </c>
      <c r="AR46" s="171">
        <f t="shared" si="140"/>
        <v>-6.2402297514031813E-2</v>
      </c>
      <c r="AS46" s="171">
        <f t="shared" si="140"/>
        <v>-0.20959600133535453</v>
      </c>
      <c r="AT46" s="171">
        <f t="shared" si="140"/>
        <v>-0.12534324264578983</v>
      </c>
      <c r="AU46" s="171">
        <f t="shared" si="141"/>
        <v>-0.18468959800607238</v>
      </c>
      <c r="AV46" s="171">
        <f t="shared" si="141"/>
        <v>2.4638079470977459E-2</v>
      </c>
      <c r="AW46" s="171">
        <f t="shared" si="141"/>
        <v>0.11361030270069579</v>
      </c>
      <c r="AX46" s="171">
        <f t="shared" si="141"/>
        <v>6.879371017233199E-2</v>
      </c>
      <c r="AY46" s="171">
        <f t="shared" si="141"/>
        <v>4.5642087010563182E-3</v>
      </c>
      <c r="AZ46" s="171">
        <f t="shared" si="141"/>
        <v>-0.14176137145028969</v>
      </c>
      <c r="BA46" s="171">
        <f t="shared" si="141"/>
        <v>0.38591748566231271</v>
      </c>
      <c r="BB46" s="171">
        <f t="shared" si="141"/>
        <v>-2.7885306923269692E-2</v>
      </c>
      <c r="BC46" s="171">
        <f t="shared" si="141"/>
        <v>-0.22002997088689463</v>
      </c>
      <c r="BD46" s="326">
        <f t="shared" si="141"/>
        <v>4.5920878924168178E-2</v>
      </c>
      <c r="BE46" s="326">
        <f t="shared" si="141"/>
        <v>0.29367930314796509</v>
      </c>
      <c r="BF46" s="201">
        <f t="shared" si="141"/>
        <v>5.2570522075112161E-2</v>
      </c>
      <c r="BG46" s="40">
        <f t="shared" si="142"/>
        <v>-840402.69</v>
      </c>
      <c r="BH46" s="62">
        <f t="shared" si="142"/>
        <v>-1033393.4500000002</v>
      </c>
      <c r="BI46" s="63">
        <f t="shared" si="142"/>
        <v>-404988.50999999978</v>
      </c>
      <c r="BJ46" s="63">
        <f t="shared" si="142"/>
        <v>260145.73999999976</v>
      </c>
      <c r="BK46" s="63">
        <f t="shared" si="142"/>
        <v>-173808</v>
      </c>
      <c r="BL46" s="63">
        <f t="shared" si="142"/>
        <v>139010.62999999989</v>
      </c>
      <c r="BM46" s="63">
        <f t="shared" si="142"/>
        <v>237775.58000000007</v>
      </c>
      <c r="BN46" s="63">
        <f t="shared" si="142"/>
        <v>-118977.30000000005</v>
      </c>
      <c r="BO46" s="63">
        <f t="shared" si="142"/>
        <v>-388662.05000000005</v>
      </c>
      <c r="BP46" s="63">
        <f t="shared" si="142"/>
        <v>-258179.29000000004</v>
      </c>
      <c r="BQ46" s="63">
        <f t="shared" si="143"/>
        <v>-481781.34999999963</v>
      </c>
      <c r="BR46" s="63">
        <f t="shared" si="143"/>
        <v>71341.830000000075</v>
      </c>
      <c r="BS46" s="63">
        <f t="shared" si="143"/>
        <v>297618.89999999991</v>
      </c>
      <c r="BT46" s="63">
        <f t="shared" si="143"/>
        <v>161242</v>
      </c>
      <c r="BU46" s="63">
        <f t="shared" si="143"/>
        <v>9518</v>
      </c>
      <c r="BV46" s="63">
        <f t="shared" si="143"/>
        <v>-283471</v>
      </c>
      <c r="BW46" s="63">
        <f t="shared" si="143"/>
        <v>595725</v>
      </c>
      <c r="BX46" s="63">
        <f t="shared" si="143"/>
        <v>-54747</v>
      </c>
      <c r="BY46" s="63">
        <f t="shared" si="143"/>
        <v>-513021</v>
      </c>
      <c r="BZ46" s="339">
        <f t="shared" si="143"/>
        <v>82090</v>
      </c>
      <c r="CA46" s="339">
        <f t="shared" si="143"/>
        <v>430439</v>
      </c>
      <c r="CB46" s="360">
        <f t="shared" si="143"/>
        <v>94711</v>
      </c>
      <c r="CC46" s="369"/>
    </row>
    <row r="47" spans="1:81" s="38" customFormat="1" x14ac:dyDescent="0.3">
      <c r="A47" s="140"/>
      <c r="B47" s="39" t="s">
        <v>32</v>
      </c>
      <c r="C47" s="59">
        <f>'NECO-ELECTRIC'!C47+'NECO-GAS'!C47</f>
        <v>2314873.63</v>
      </c>
      <c r="D47" s="60">
        <f>'NECO-ELECTRIC'!D47+'NECO-GAS'!D47</f>
        <v>2545603.59</v>
      </c>
      <c r="E47" s="60">
        <f>'NECO-ELECTRIC'!E47+'NECO-GAS'!E47</f>
        <v>1912069.75</v>
      </c>
      <c r="F47" s="60">
        <f>'NECO-ELECTRIC'!F47+'NECO-GAS'!F47</f>
        <v>1325844.3799999999</v>
      </c>
      <c r="G47" s="60">
        <f>'NECO-ELECTRIC'!G47+'NECO-GAS'!G47</f>
        <v>1715469.8900000001</v>
      </c>
      <c r="H47" s="60">
        <f>'NECO-ELECTRIC'!H47+'NECO-GAS'!H47</f>
        <v>1621351.65</v>
      </c>
      <c r="I47" s="60">
        <f>'NECO-ELECTRIC'!I47+'NECO-GAS'!I47</f>
        <v>1975840.98</v>
      </c>
      <c r="J47" s="60">
        <f>'NECO-ELECTRIC'!J47+'NECO-GAS'!J47</f>
        <v>1641265.3800000001</v>
      </c>
      <c r="K47" s="60">
        <f>'NECO-ELECTRIC'!K47+'NECO-GAS'!K47</f>
        <v>1748083.5</v>
      </c>
      <c r="L47" s="266">
        <f>'NECO-ELECTRIC'!L47+'NECO-GAS'!L47</f>
        <v>1734990.1</v>
      </c>
      <c r="M47" s="61">
        <f>'NECO-ELECTRIC'!M47+'NECO-GAS'!M47</f>
        <v>1999389.1400000001</v>
      </c>
      <c r="N47" s="60">
        <f>'NECO-ELECTRIC'!N47+'NECO-GAS'!N47</f>
        <v>2445757.5499999998</v>
      </c>
      <c r="O47" s="61">
        <f>'NECO-ELECTRIC'!O47+'NECO-GAS'!O47</f>
        <v>3041164.7600000002</v>
      </c>
      <c r="P47" s="60">
        <f>'NECO-ELECTRIC'!P47+'NECO-GAS'!P47</f>
        <v>3644423</v>
      </c>
      <c r="Q47" s="60">
        <f>'NECO-ELECTRIC'!Q47+'NECO-GAS'!Q47</f>
        <v>2338438</v>
      </c>
      <c r="R47" s="60">
        <f>'NECO-ELECTRIC'!R47+'NECO-GAS'!R47</f>
        <v>1941343</v>
      </c>
      <c r="S47" s="60">
        <f>'NECO-ELECTRIC'!S47+'NECO-GAS'!S47</f>
        <v>1667986</v>
      </c>
      <c r="T47" s="60">
        <f>'NECO-ELECTRIC'!T47+'NECO-GAS'!T47</f>
        <v>2005199</v>
      </c>
      <c r="U47" s="60">
        <f>'NECO-ELECTRIC'!U47+'NECO-GAS'!U47</f>
        <v>2208917</v>
      </c>
      <c r="V47" s="60">
        <f>'NECO-ELECTRIC'!V47+'NECO-GAS'!V47</f>
        <v>2143481</v>
      </c>
      <c r="W47" s="60">
        <f>'NECO-ELECTRIC'!W47+'NECO-GAS'!W47</f>
        <v>1934215</v>
      </c>
      <c r="X47" s="266">
        <f>'NECO-ELECTRIC'!X47+'NECO-GAS'!X47</f>
        <v>2211401</v>
      </c>
      <c r="Y47" s="61">
        <f>'NECO-ELECTRIC'!Y47+'NECO-GAS'!Y47</f>
        <v>2385654</v>
      </c>
      <c r="Z47" s="233">
        <f>'NECO-ELECTRIC'!Z47+'NECO-GAS'!Z47</f>
        <v>2882034</v>
      </c>
      <c r="AA47" s="233">
        <f>'NECO-ELECTRIC'!AA47+'NECO-GAS'!AA47</f>
        <v>2839057</v>
      </c>
      <c r="AB47" s="233">
        <f>'NECO-ELECTRIC'!AB47+'NECO-GAS'!AB47</f>
        <v>2407890</v>
      </c>
      <c r="AC47" s="233">
        <f>'NECO-ELECTRIC'!AC47+'NECO-GAS'!AC47</f>
        <v>1831061</v>
      </c>
      <c r="AD47" s="233">
        <f>'NECO-ELECTRIC'!AD47+'NECO-GAS'!AD47</f>
        <v>1768651</v>
      </c>
      <c r="AE47" s="233">
        <f>'NECO-ELECTRIC'!AE47+'NECO-GAS'!AE47</f>
        <v>1869226</v>
      </c>
      <c r="AF47" s="233">
        <f>'NECO-ELECTRIC'!AF47+'NECO-GAS'!AF47</f>
        <v>1643583</v>
      </c>
      <c r="AG47" s="233">
        <f>'NECO-ELECTRIC'!AG47+'NECO-GAS'!AG47</f>
        <v>1848635</v>
      </c>
      <c r="AH47" s="233">
        <f>'NECO-ELECTRIC'!AH47+'NECO-GAS'!AH47</f>
        <v>2358631</v>
      </c>
      <c r="AI47" s="60">
        <f>'NECO-ELECTRIC'!AI47+'NECO-GAS'!AI47</f>
        <v>2337869</v>
      </c>
      <c r="AJ47" s="383">
        <f>'NECO-ELECTRIC'!AJ47+'NECO-GAS'!AJ47</f>
        <v>2299224</v>
      </c>
      <c r="AK47" s="171">
        <f t="shared" si="140"/>
        <v>0.31374979635497441</v>
      </c>
      <c r="AL47" s="171">
        <f t="shared" si="140"/>
        <v>0.43165377921234005</v>
      </c>
      <c r="AM47" s="171">
        <f t="shared" si="140"/>
        <v>0.22298781202934673</v>
      </c>
      <c r="AN47" s="171">
        <f t="shared" si="140"/>
        <v>0.46423142058346256</v>
      </c>
      <c r="AO47" s="171">
        <f t="shared" si="140"/>
        <v>-2.7679815470267523E-2</v>
      </c>
      <c r="AP47" s="171">
        <f t="shared" si="140"/>
        <v>0.23674527977937426</v>
      </c>
      <c r="AQ47" s="171">
        <f t="shared" si="140"/>
        <v>0.1179629445685452</v>
      </c>
      <c r="AR47" s="171">
        <f t="shared" si="140"/>
        <v>0.30599294064193316</v>
      </c>
      <c r="AS47" s="171">
        <f t="shared" si="140"/>
        <v>0.10647746517829383</v>
      </c>
      <c r="AT47" s="171">
        <f t="shared" si="140"/>
        <v>0.27458998181027078</v>
      </c>
      <c r="AU47" s="171">
        <f t="shared" si="141"/>
        <v>0.19319143646043804</v>
      </c>
      <c r="AV47" s="171">
        <f t="shared" si="141"/>
        <v>0.17838090697093023</v>
      </c>
      <c r="AW47" s="171">
        <f t="shared" si="141"/>
        <v>-6.6457353004445649E-2</v>
      </c>
      <c r="AX47" s="171">
        <f t="shared" si="141"/>
        <v>-0.33929458792242284</v>
      </c>
      <c r="AY47" s="171">
        <f t="shared" si="141"/>
        <v>-0.21697261163220918</v>
      </c>
      <c r="AZ47" s="171">
        <f t="shared" si="141"/>
        <v>-8.8954914201148386E-2</v>
      </c>
      <c r="BA47" s="171">
        <f t="shared" si="141"/>
        <v>0.12064849465163377</v>
      </c>
      <c r="BB47" s="171">
        <f t="shared" si="141"/>
        <v>-0.18033920822821076</v>
      </c>
      <c r="BC47" s="171">
        <f t="shared" si="141"/>
        <v>-0.16310345748617988</v>
      </c>
      <c r="BD47" s="326">
        <f t="shared" si="141"/>
        <v>0.10037411108379314</v>
      </c>
      <c r="BE47" s="326">
        <f t="shared" si="141"/>
        <v>0.20869138125802975</v>
      </c>
      <c r="BF47" s="201">
        <f t="shared" si="141"/>
        <v>3.9713738033038785E-2</v>
      </c>
      <c r="BG47" s="40">
        <f t="shared" si="142"/>
        <v>726291.13000000035</v>
      </c>
      <c r="BH47" s="62">
        <f t="shared" si="142"/>
        <v>1098819.4100000001</v>
      </c>
      <c r="BI47" s="63">
        <f t="shared" si="142"/>
        <v>426368.25</v>
      </c>
      <c r="BJ47" s="63">
        <f t="shared" si="142"/>
        <v>615498.62000000011</v>
      </c>
      <c r="BK47" s="63">
        <f t="shared" si="142"/>
        <v>-47483.89000000013</v>
      </c>
      <c r="BL47" s="63">
        <f t="shared" si="142"/>
        <v>383847.35000000009</v>
      </c>
      <c r="BM47" s="63">
        <f t="shared" si="142"/>
        <v>233076.02000000002</v>
      </c>
      <c r="BN47" s="63">
        <f t="shared" si="142"/>
        <v>502215.61999999988</v>
      </c>
      <c r="BO47" s="63">
        <f t="shared" si="142"/>
        <v>186131.5</v>
      </c>
      <c r="BP47" s="63">
        <f t="shared" si="142"/>
        <v>476410.89999999991</v>
      </c>
      <c r="BQ47" s="63">
        <f t="shared" si="143"/>
        <v>386264.85999999987</v>
      </c>
      <c r="BR47" s="63">
        <f t="shared" si="143"/>
        <v>436276.45000000019</v>
      </c>
      <c r="BS47" s="63">
        <f t="shared" si="143"/>
        <v>-202107.76000000024</v>
      </c>
      <c r="BT47" s="63">
        <f t="shared" si="143"/>
        <v>-1236533</v>
      </c>
      <c r="BU47" s="63">
        <f t="shared" si="143"/>
        <v>-507377</v>
      </c>
      <c r="BV47" s="63">
        <f t="shared" si="143"/>
        <v>-172692</v>
      </c>
      <c r="BW47" s="63">
        <f t="shared" si="143"/>
        <v>201240</v>
      </c>
      <c r="BX47" s="63">
        <f t="shared" si="143"/>
        <v>-361616</v>
      </c>
      <c r="BY47" s="63">
        <f t="shared" si="143"/>
        <v>-360282</v>
      </c>
      <c r="BZ47" s="339">
        <f t="shared" si="143"/>
        <v>215150</v>
      </c>
      <c r="CA47" s="339">
        <f t="shared" si="143"/>
        <v>403654</v>
      </c>
      <c r="CB47" s="360">
        <f t="shared" si="143"/>
        <v>87823</v>
      </c>
      <c r="CC47" s="369"/>
    </row>
    <row r="48" spans="1:81" s="38" customFormat="1" x14ac:dyDescent="0.3">
      <c r="A48" s="140"/>
      <c r="B48" s="39" t="s">
        <v>33</v>
      </c>
      <c r="C48" s="59">
        <f>'NECO-ELECTRIC'!C48+'NECO-GAS'!C48</f>
        <v>2840446.51</v>
      </c>
      <c r="D48" s="60">
        <f>'NECO-ELECTRIC'!D48+'NECO-GAS'!D48</f>
        <v>3131533.85</v>
      </c>
      <c r="E48" s="60">
        <f>'NECO-ELECTRIC'!E48+'NECO-GAS'!E48</f>
        <v>2172853.34</v>
      </c>
      <c r="F48" s="60">
        <f>'NECO-ELECTRIC'!F48+'NECO-GAS'!F48</f>
        <v>1716459.74</v>
      </c>
      <c r="G48" s="60">
        <f>'NECO-ELECTRIC'!G48+'NECO-GAS'!G48</f>
        <v>2278882.75</v>
      </c>
      <c r="H48" s="60">
        <f>'NECO-ELECTRIC'!H48+'NECO-GAS'!H48</f>
        <v>1798358.7</v>
      </c>
      <c r="I48" s="60">
        <f>'NECO-ELECTRIC'!I48+'NECO-GAS'!I48</f>
        <v>2195919.16</v>
      </c>
      <c r="J48" s="60">
        <f>'NECO-ELECTRIC'!J48+'NECO-GAS'!J48</f>
        <v>1855125.2000000002</v>
      </c>
      <c r="K48" s="60">
        <f>'NECO-ELECTRIC'!K48+'NECO-GAS'!K48</f>
        <v>2293715.85</v>
      </c>
      <c r="L48" s="266">
        <f>'NECO-ELECTRIC'!L48+'NECO-GAS'!L48</f>
        <v>2266451.0300000003</v>
      </c>
      <c r="M48" s="61">
        <f>'NECO-ELECTRIC'!M48+'NECO-GAS'!M48</f>
        <v>2186598.5</v>
      </c>
      <c r="N48" s="60">
        <f>'NECO-ELECTRIC'!N48+'NECO-GAS'!N48</f>
        <v>2605290.1399999997</v>
      </c>
      <c r="O48" s="61">
        <f>'NECO-ELECTRIC'!O48+'NECO-GAS'!O48</f>
        <v>3236552.18</v>
      </c>
      <c r="P48" s="60">
        <f>'NECO-ELECTRIC'!P48+'NECO-GAS'!P48</f>
        <v>4705572</v>
      </c>
      <c r="Q48" s="60">
        <f>'NECO-ELECTRIC'!Q48+'NECO-GAS'!Q48</f>
        <v>2984348</v>
      </c>
      <c r="R48" s="60">
        <f>'NECO-ELECTRIC'!R48+'NECO-GAS'!R48</f>
        <v>2657655</v>
      </c>
      <c r="S48" s="60">
        <f>'NECO-ELECTRIC'!S48+'NECO-GAS'!S48</f>
        <v>2354764</v>
      </c>
      <c r="T48" s="60">
        <f>'NECO-ELECTRIC'!T48+'NECO-GAS'!T48</f>
        <v>2376649</v>
      </c>
      <c r="U48" s="60">
        <f>'NECO-ELECTRIC'!U48+'NECO-GAS'!U48</f>
        <v>2689895</v>
      </c>
      <c r="V48" s="60">
        <f>'NECO-ELECTRIC'!V48+'NECO-GAS'!V48</f>
        <v>2672198</v>
      </c>
      <c r="W48" s="60">
        <f>'NECO-ELECTRIC'!W48+'NECO-GAS'!W48</f>
        <v>2833308</v>
      </c>
      <c r="X48" s="266">
        <f>'NECO-ELECTRIC'!X48+'NECO-GAS'!X48</f>
        <v>2992091</v>
      </c>
      <c r="Y48" s="61">
        <f>'NECO-ELECTRIC'!Y48+'NECO-GAS'!Y48</f>
        <v>3281970</v>
      </c>
      <c r="Z48" s="233">
        <f>'NECO-ELECTRIC'!Z48+'NECO-GAS'!Z48</f>
        <v>3437058</v>
      </c>
      <c r="AA48" s="233">
        <f>'NECO-ELECTRIC'!AA48+'NECO-GAS'!AA48</f>
        <v>3262760</v>
      </c>
      <c r="AB48" s="233">
        <f>'NECO-ELECTRIC'!AB48+'NECO-GAS'!AB48</f>
        <v>2828824</v>
      </c>
      <c r="AC48" s="233">
        <f>'NECO-ELECTRIC'!AC48+'NECO-GAS'!AC48</f>
        <v>2164106</v>
      </c>
      <c r="AD48" s="233">
        <f>'NECO-ELECTRIC'!AD48+'NECO-GAS'!AD48</f>
        <v>2372594</v>
      </c>
      <c r="AE48" s="233">
        <f>'NECO-ELECTRIC'!AE48+'NECO-GAS'!AE48</f>
        <v>2493000</v>
      </c>
      <c r="AF48" s="233">
        <f>'NECO-ELECTRIC'!AF48+'NECO-GAS'!AF48</f>
        <v>2040421</v>
      </c>
      <c r="AG48" s="233">
        <f>'NECO-ELECTRIC'!AG48+'NECO-GAS'!AG48</f>
        <v>2144475</v>
      </c>
      <c r="AH48" s="233">
        <f>'NECO-ELECTRIC'!AH48+'NECO-GAS'!AH48</f>
        <v>3761558</v>
      </c>
      <c r="AI48" s="60">
        <f>'NECO-ELECTRIC'!AI48+'NECO-GAS'!AI48</f>
        <v>4172323</v>
      </c>
      <c r="AJ48" s="383">
        <f>'NECO-ELECTRIC'!AJ48+'NECO-GAS'!AJ48</f>
        <v>3970543</v>
      </c>
      <c r="AK48" s="171">
        <f t="shared" si="140"/>
        <v>0.13945190258133058</v>
      </c>
      <c r="AL48" s="171">
        <f t="shared" si="140"/>
        <v>0.50264126954910604</v>
      </c>
      <c r="AM48" s="171">
        <f t="shared" si="140"/>
        <v>0.37346959643396832</v>
      </c>
      <c r="AN48" s="171">
        <f t="shared" si="140"/>
        <v>0.54833517971123513</v>
      </c>
      <c r="AO48" s="171">
        <f t="shared" si="140"/>
        <v>3.3297566537813322E-2</v>
      </c>
      <c r="AP48" s="171">
        <f t="shared" si="140"/>
        <v>0.32156560312467142</v>
      </c>
      <c r="AQ48" s="171">
        <f t="shared" si="140"/>
        <v>0.22495174184827452</v>
      </c>
      <c r="AR48" s="171">
        <f t="shared" si="140"/>
        <v>0.44044078534429898</v>
      </c>
      <c r="AS48" s="171">
        <f t="shared" si="140"/>
        <v>0.23524803649937714</v>
      </c>
      <c r="AT48" s="171">
        <f t="shared" si="140"/>
        <v>0.32016573947331201</v>
      </c>
      <c r="AU48" s="171">
        <f t="shared" si="141"/>
        <v>0.50094770484842099</v>
      </c>
      <c r="AV48" s="171">
        <f t="shared" si="141"/>
        <v>0.31926112459781558</v>
      </c>
      <c r="AW48" s="171">
        <f t="shared" si="141"/>
        <v>8.0974501699520966E-3</v>
      </c>
      <c r="AX48" s="171">
        <f t="shared" si="141"/>
        <v>-0.39883525318494756</v>
      </c>
      <c r="AY48" s="171">
        <f t="shared" si="141"/>
        <v>-0.27484797349370782</v>
      </c>
      <c r="AZ48" s="171">
        <f t="shared" si="141"/>
        <v>-0.10726034793831404</v>
      </c>
      <c r="BA48" s="171">
        <f t="shared" si="141"/>
        <v>5.8704821374880881E-2</v>
      </c>
      <c r="BB48" s="171">
        <f t="shared" si="141"/>
        <v>-0.14147145834323874</v>
      </c>
      <c r="BC48" s="171">
        <f t="shared" si="141"/>
        <v>-0.20276627898114982</v>
      </c>
      <c r="BD48" s="326">
        <f t="shared" si="141"/>
        <v>0.40766440211391519</v>
      </c>
      <c r="BE48" s="326">
        <f t="shared" si="141"/>
        <v>0.47259775499169171</v>
      </c>
      <c r="BF48" s="201">
        <f t="shared" si="141"/>
        <v>0.32701278136259893</v>
      </c>
      <c r="BG48" s="40">
        <f t="shared" si="142"/>
        <v>396105.67000000039</v>
      </c>
      <c r="BH48" s="62">
        <f t="shared" si="142"/>
        <v>1574038.15</v>
      </c>
      <c r="BI48" s="63">
        <f t="shared" si="142"/>
        <v>811494.66000000015</v>
      </c>
      <c r="BJ48" s="63">
        <f t="shared" si="142"/>
        <v>941195.26</v>
      </c>
      <c r="BK48" s="63">
        <f t="shared" si="142"/>
        <v>75881.25</v>
      </c>
      <c r="BL48" s="63">
        <f t="shared" si="142"/>
        <v>578290.30000000005</v>
      </c>
      <c r="BM48" s="63">
        <f t="shared" si="142"/>
        <v>493975.83999999985</v>
      </c>
      <c r="BN48" s="63">
        <f t="shared" si="142"/>
        <v>817072.79999999981</v>
      </c>
      <c r="BO48" s="63">
        <f t="shared" si="142"/>
        <v>539592.14999999991</v>
      </c>
      <c r="BP48" s="63">
        <f t="shared" si="142"/>
        <v>725639.96999999974</v>
      </c>
      <c r="BQ48" s="63">
        <f t="shared" si="143"/>
        <v>1095371.5</v>
      </c>
      <c r="BR48" s="63">
        <f t="shared" si="143"/>
        <v>831767.86000000034</v>
      </c>
      <c r="BS48" s="63">
        <f t="shared" si="143"/>
        <v>26207.819999999832</v>
      </c>
      <c r="BT48" s="63">
        <f t="shared" si="143"/>
        <v>-1876748</v>
      </c>
      <c r="BU48" s="63">
        <f t="shared" si="143"/>
        <v>-820242</v>
      </c>
      <c r="BV48" s="63">
        <f t="shared" si="143"/>
        <v>-285061</v>
      </c>
      <c r="BW48" s="63">
        <f t="shared" si="143"/>
        <v>138236</v>
      </c>
      <c r="BX48" s="63">
        <f t="shared" si="143"/>
        <v>-336228</v>
      </c>
      <c r="BY48" s="63">
        <f t="shared" si="143"/>
        <v>-545420</v>
      </c>
      <c r="BZ48" s="339">
        <f t="shared" si="143"/>
        <v>1089360</v>
      </c>
      <c r="CA48" s="339">
        <f t="shared" si="143"/>
        <v>1339015</v>
      </c>
      <c r="CB48" s="360">
        <f t="shared" si="143"/>
        <v>978452</v>
      </c>
      <c r="CC48" s="369"/>
    </row>
    <row r="49" spans="1:81" s="38" customFormat="1" x14ac:dyDescent="0.3">
      <c r="A49" s="140"/>
      <c r="B49" s="39" t="s">
        <v>34</v>
      </c>
      <c r="C49" s="59">
        <f>'NECO-ELECTRIC'!C49+'NECO-GAS'!C49</f>
        <v>2183407.2599999998</v>
      </c>
      <c r="D49" s="60">
        <f>'NECO-ELECTRIC'!D49+'NECO-GAS'!D49</f>
        <v>2787279.51</v>
      </c>
      <c r="E49" s="60">
        <f>'NECO-ELECTRIC'!E49+'NECO-GAS'!E49</f>
        <v>1920513.5799999998</v>
      </c>
      <c r="F49" s="60">
        <f>'NECO-ELECTRIC'!F49+'NECO-GAS'!F49</f>
        <v>1412145.3499999999</v>
      </c>
      <c r="G49" s="60">
        <f>'NECO-ELECTRIC'!G49+'NECO-GAS'!G49</f>
        <v>2070565.23</v>
      </c>
      <c r="H49" s="60">
        <f>'NECO-ELECTRIC'!H49+'NECO-GAS'!H49</f>
        <v>1131387.27</v>
      </c>
      <c r="I49" s="60">
        <f>'NECO-ELECTRIC'!I49+'NECO-GAS'!I49</f>
        <v>2469455.06</v>
      </c>
      <c r="J49" s="60">
        <f>'NECO-ELECTRIC'!J49+'NECO-GAS'!J49</f>
        <v>1005355.48</v>
      </c>
      <c r="K49" s="60">
        <f>'NECO-ELECTRIC'!K49+'NECO-GAS'!K49</f>
        <v>1747290.37</v>
      </c>
      <c r="L49" s="266">
        <f>'NECO-ELECTRIC'!L49+'NECO-GAS'!L49</f>
        <v>2559850.65</v>
      </c>
      <c r="M49" s="61">
        <f>'NECO-ELECTRIC'!M49+'NECO-GAS'!M49</f>
        <v>2594715.0099999998</v>
      </c>
      <c r="N49" s="60">
        <f>'NECO-ELECTRIC'!N49+'NECO-GAS'!N49</f>
        <v>2213796.69</v>
      </c>
      <c r="O49" s="61">
        <f>'NECO-ELECTRIC'!O49+'NECO-GAS'!O49</f>
        <v>3272825.79</v>
      </c>
      <c r="P49" s="60">
        <f>'NECO-ELECTRIC'!P49+'NECO-GAS'!P49</f>
        <v>3250588</v>
      </c>
      <c r="Q49" s="60">
        <f>'NECO-ELECTRIC'!Q49+'NECO-GAS'!Q49</f>
        <v>2385890</v>
      </c>
      <c r="R49" s="60">
        <f>'NECO-ELECTRIC'!R49+'NECO-GAS'!R49</f>
        <v>2568168</v>
      </c>
      <c r="S49" s="60">
        <f>'NECO-ELECTRIC'!S49+'NECO-GAS'!S49</f>
        <v>3386949</v>
      </c>
      <c r="T49" s="60">
        <f>'NECO-ELECTRIC'!T49+'NECO-GAS'!T49</f>
        <v>2630694</v>
      </c>
      <c r="U49" s="60">
        <f>'NECO-ELECTRIC'!U49+'NECO-GAS'!U49</f>
        <v>2187684</v>
      </c>
      <c r="V49" s="60">
        <f>'NECO-ELECTRIC'!V49+'NECO-GAS'!V49</f>
        <v>2262262</v>
      </c>
      <c r="W49" s="60">
        <f>'NECO-ELECTRIC'!W49+'NECO-GAS'!W49</f>
        <v>2960370</v>
      </c>
      <c r="X49" s="266">
        <f>'NECO-ELECTRIC'!X49+'NECO-GAS'!X49</f>
        <v>2864720</v>
      </c>
      <c r="Y49" s="61">
        <f>'NECO-ELECTRIC'!Y49+'NECO-GAS'!Y49</f>
        <v>3740401</v>
      </c>
      <c r="Z49" s="233">
        <f>'NECO-ELECTRIC'!Z49+'NECO-GAS'!Z49</f>
        <v>3582621</v>
      </c>
      <c r="AA49" s="233">
        <f>'NECO-ELECTRIC'!AA49+'NECO-GAS'!AA49</f>
        <v>3190345</v>
      </c>
      <c r="AB49" s="233">
        <f>'NECO-ELECTRIC'!AB49+'NECO-GAS'!AB49</f>
        <v>2195120</v>
      </c>
      <c r="AC49" s="233">
        <f>'NECO-ELECTRIC'!AC49+'NECO-GAS'!AC49</f>
        <v>2122511</v>
      </c>
      <c r="AD49" s="233">
        <f>'NECO-ELECTRIC'!AD49+'NECO-GAS'!AD49</f>
        <v>2789391</v>
      </c>
      <c r="AE49" s="233">
        <f>'NECO-ELECTRIC'!AE49+'NECO-GAS'!AE49</f>
        <v>3735346</v>
      </c>
      <c r="AF49" s="233">
        <f>'NECO-ELECTRIC'!AF49+'NECO-GAS'!AF49</f>
        <v>2072563</v>
      </c>
      <c r="AG49" s="233">
        <f>'NECO-ELECTRIC'!AG49+'NECO-GAS'!AG49</f>
        <v>2393524</v>
      </c>
      <c r="AH49" s="233">
        <f>'NECO-ELECTRIC'!AH49+'NECO-GAS'!AH49</f>
        <v>4213672</v>
      </c>
      <c r="AI49" s="60">
        <f>'NECO-ELECTRIC'!AI49+'NECO-GAS'!AI49</f>
        <v>4490074</v>
      </c>
      <c r="AJ49" s="383">
        <f>'NECO-ELECTRIC'!AJ49+'NECO-GAS'!AJ49</f>
        <v>4618275</v>
      </c>
      <c r="AK49" s="171">
        <f t="shared" si="140"/>
        <v>0.49895342474953591</v>
      </c>
      <c r="AL49" s="171">
        <f t="shared" si="140"/>
        <v>0.16622247188980349</v>
      </c>
      <c r="AM49" s="171">
        <f t="shared" si="140"/>
        <v>0.24231873434604936</v>
      </c>
      <c r="AN49" s="171">
        <f t="shared" si="140"/>
        <v>0.81862865603742574</v>
      </c>
      <c r="AO49" s="171">
        <f t="shared" si="140"/>
        <v>0.63576058890933851</v>
      </c>
      <c r="AP49" s="171">
        <f t="shared" si="140"/>
        <v>1.3251932116931102</v>
      </c>
      <c r="AQ49" s="171">
        <f t="shared" si="140"/>
        <v>-0.11410252592326992</v>
      </c>
      <c r="AR49" s="171">
        <f t="shared" si="140"/>
        <v>1.2502110397806754</v>
      </c>
      <c r="AS49" s="171">
        <f t="shared" si="140"/>
        <v>0.6942633295689713</v>
      </c>
      <c r="AT49" s="171">
        <f t="shared" si="140"/>
        <v>0.11909653791716329</v>
      </c>
      <c r="AU49" s="171">
        <f t="shared" si="141"/>
        <v>0.44154598311742926</v>
      </c>
      <c r="AV49" s="171">
        <f t="shared" si="141"/>
        <v>0.61831527537427122</v>
      </c>
      <c r="AW49" s="171">
        <f t="shared" si="141"/>
        <v>-2.5201704976787059E-2</v>
      </c>
      <c r="AX49" s="171">
        <f t="shared" si="141"/>
        <v>-0.32470063877673822</v>
      </c>
      <c r="AY49" s="171">
        <f t="shared" si="141"/>
        <v>-0.11039025269396326</v>
      </c>
      <c r="AZ49" s="171">
        <f t="shared" si="141"/>
        <v>8.6140392684590728E-2</v>
      </c>
      <c r="BA49" s="171">
        <f t="shared" si="141"/>
        <v>0.10286455450023015</v>
      </c>
      <c r="BB49" s="171">
        <f t="shared" si="141"/>
        <v>-0.21216112554329769</v>
      </c>
      <c r="BC49" s="171">
        <f t="shared" si="141"/>
        <v>9.4090371369905348E-2</v>
      </c>
      <c r="BD49" s="326">
        <f t="shared" si="141"/>
        <v>0.86259239645982644</v>
      </c>
      <c r="BE49" s="326">
        <f t="shared" si="141"/>
        <v>0.51672730097926944</v>
      </c>
      <c r="BF49" s="201">
        <f t="shared" si="141"/>
        <v>0.612120905358988</v>
      </c>
      <c r="BG49" s="40">
        <f t="shared" si="142"/>
        <v>1089418.5300000003</v>
      </c>
      <c r="BH49" s="62">
        <f t="shared" si="142"/>
        <v>463308.49000000022</v>
      </c>
      <c r="BI49" s="63">
        <f t="shared" si="142"/>
        <v>465376.42000000016</v>
      </c>
      <c r="BJ49" s="63">
        <f t="shared" si="142"/>
        <v>1156022.6500000001</v>
      </c>
      <c r="BK49" s="63">
        <f t="shared" si="142"/>
        <v>1316383.77</v>
      </c>
      <c r="BL49" s="63">
        <f t="shared" si="142"/>
        <v>1499306.73</v>
      </c>
      <c r="BM49" s="63">
        <f t="shared" si="142"/>
        <v>-281771.06000000006</v>
      </c>
      <c r="BN49" s="63">
        <f t="shared" si="142"/>
        <v>1256906.52</v>
      </c>
      <c r="BO49" s="63">
        <f t="shared" si="142"/>
        <v>1213079.6299999999</v>
      </c>
      <c r="BP49" s="63">
        <f t="shared" si="142"/>
        <v>304869.35000000009</v>
      </c>
      <c r="BQ49" s="63">
        <f t="shared" si="143"/>
        <v>1145685.9900000002</v>
      </c>
      <c r="BR49" s="63">
        <f t="shared" si="143"/>
        <v>1368824.31</v>
      </c>
      <c r="BS49" s="63">
        <f t="shared" si="143"/>
        <v>-82480.790000000037</v>
      </c>
      <c r="BT49" s="63">
        <f t="shared" si="143"/>
        <v>-1055468</v>
      </c>
      <c r="BU49" s="63">
        <f t="shared" si="143"/>
        <v>-263379</v>
      </c>
      <c r="BV49" s="63">
        <f t="shared" si="143"/>
        <v>221223</v>
      </c>
      <c r="BW49" s="63">
        <f t="shared" si="143"/>
        <v>348397</v>
      </c>
      <c r="BX49" s="63">
        <f t="shared" si="143"/>
        <v>-558131</v>
      </c>
      <c r="BY49" s="63">
        <f t="shared" si="143"/>
        <v>205840</v>
      </c>
      <c r="BZ49" s="339">
        <f t="shared" si="143"/>
        <v>1951410</v>
      </c>
      <c r="CA49" s="339">
        <f t="shared" si="143"/>
        <v>1529704</v>
      </c>
      <c r="CB49" s="360">
        <f t="shared" si="143"/>
        <v>1753555</v>
      </c>
      <c r="CC49" s="369"/>
    </row>
    <row r="50" spans="1:81" s="123" customFormat="1" x14ac:dyDescent="0.3">
      <c r="A50" s="141"/>
      <c r="B50" s="39" t="s">
        <v>35</v>
      </c>
      <c r="C50" s="133">
        <f>SUM(C45:C49)</f>
        <v>26437981.259999998</v>
      </c>
      <c r="D50" s="134">
        <f t="shared" ref="D50:BI64" si="144">SUM(D45:D49)</f>
        <v>28109456.060000002</v>
      </c>
      <c r="E50" s="134">
        <f t="shared" si="144"/>
        <v>20537889.289999999</v>
      </c>
      <c r="F50" s="134">
        <f t="shared" si="144"/>
        <v>15080292.789999999</v>
      </c>
      <c r="G50" s="134">
        <f t="shared" si="144"/>
        <v>17418554.5</v>
      </c>
      <c r="H50" s="134">
        <f t="shared" si="144"/>
        <v>17615478.75</v>
      </c>
      <c r="I50" s="134">
        <f t="shared" si="144"/>
        <v>21374548.800000001</v>
      </c>
      <c r="J50" s="134">
        <f t="shared" si="144"/>
        <v>17388089.820000004</v>
      </c>
      <c r="K50" s="134">
        <f t="shared" si="144"/>
        <v>18220847.879999999</v>
      </c>
      <c r="L50" s="273">
        <f t="shared" si="144"/>
        <v>19340889.769999996</v>
      </c>
      <c r="M50" s="43">
        <f t="shared" si="144"/>
        <v>22649465.159999996</v>
      </c>
      <c r="N50" s="134">
        <f t="shared" si="144"/>
        <v>28429080.210000001</v>
      </c>
      <c r="O50" s="43">
        <f t="shared" si="144"/>
        <v>30599380.440000001</v>
      </c>
      <c r="P50" s="134">
        <f t="shared" ref="P50:R50" si="145">SUM(P45:P49)</f>
        <v>31652770</v>
      </c>
      <c r="Q50" s="134">
        <f t="shared" si="145"/>
        <v>25332951</v>
      </c>
      <c r="R50" s="134">
        <f t="shared" si="145"/>
        <v>23936933</v>
      </c>
      <c r="S50" s="134">
        <f t="shared" ref="S50:T50" si="146">SUM(S45:S49)</f>
        <v>20118535</v>
      </c>
      <c r="T50" s="134">
        <f t="shared" si="146"/>
        <v>24386268</v>
      </c>
      <c r="U50" s="134">
        <f t="shared" ref="U50:V50" si="147">SUM(U45:U49)</f>
        <v>28423012</v>
      </c>
      <c r="V50" s="134">
        <f t="shared" si="147"/>
        <v>24219424</v>
      </c>
      <c r="W50" s="134">
        <f t="shared" ref="W50" si="148">SUM(W45:W49)</f>
        <v>22292276</v>
      </c>
      <c r="X50" s="273">
        <f t="shared" ref="X50:Y50" si="149">SUM(X45:X49)</f>
        <v>25488860</v>
      </c>
      <c r="Y50" s="43">
        <f t="shared" si="149"/>
        <v>28482053</v>
      </c>
      <c r="Z50" s="241">
        <f t="shared" ref="Z50" si="150">SUM(Z45:Z49)</f>
        <v>35712179</v>
      </c>
      <c r="AA50" s="241">
        <f t="shared" ref="AA50:AB50" si="151">SUM(AA45:AA49)</f>
        <v>34579150</v>
      </c>
      <c r="AB50" s="241">
        <f t="shared" si="151"/>
        <v>29319067</v>
      </c>
      <c r="AC50" s="241">
        <f t="shared" ref="AC50:AD50" si="152">SUM(AC45:AC49)</f>
        <v>23042117</v>
      </c>
      <c r="AD50" s="241">
        <f t="shared" si="152"/>
        <v>21077853</v>
      </c>
      <c r="AE50" s="241">
        <f t="shared" ref="AE50" si="153">SUM(AE45:AE49)</f>
        <v>21255425</v>
      </c>
      <c r="AF50" s="241">
        <f t="shared" ref="AF50" si="154">SUM(AF45:AF49)</f>
        <v>19403127</v>
      </c>
      <c r="AG50" s="241">
        <f t="shared" ref="AG50:AH50" si="155">SUM(AG45:AG49)</f>
        <v>21069434</v>
      </c>
      <c r="AH50" s="241">
        <f t="shared" si="155"/>
        <v>25667821</v>
      </c>
      <c r="AI50" s="134">
        <f t="shared" ref="AI50" si="156">SUM(AI45:AI49)</f>
        <v>25332284</v>
      </c>
      <c r="AJ50" s="384">
        <f t="shared" ref="AJ50" si="157">SUM(AJ45:AJ49)</f>
        <v>24902182</v>
      </c>
      <c r="AK50" s="202">
        <f t="shared" si="140"/>
        <v>0.15740230462664317</v>
      </c>
      <c r="AL50" s="203">
        <f t="shared" si="140"/>
        <v>0.12605416242977976</v>
      </c>
      <c r="AM50" s="204">
        <f t="shared" si="140"/>
        <v>0.23347392919946941</v>
      </c>
      <c r="AN50" s="204">
        <f t="shared" si="140"/>
        <v>0.58729895588452974</v>
      </c>
      <c r="AO50" s="204">
        <f t="shared" si="140"/>
        <v>0.15500600236374379</v>
      </c>
      <c r="AP50" s="204">
        <f t="shared" si="140"/>
        <v>0.38436589468225496</v>
      </c>
      <c r="AQ50" s="204">
        <f t="shared" si="140"/>
        <v>0.32975962514820423</v>
      </c>
      <c r="AR50" s="204">
        <f t="shared" si="140"/>
        <v>0.39287433241473757</v>
      </c>
      <c r="AS50" s="204">
        <f t="shared" si="140"/>
        <v>0.22344888376292185</v>
      </c>
      <c r="AT50" s="204">
        <f t="shared" si="140"/>
        <v>0.31787421897912022</v>
      </c>
      <c r="AU50" s="204">
        <f t="shared" si="141"/>
        <v>0.25751547768556687</v>
      </c>
      <c r="AV50" s="204">
        <f t="shared" si="141"/>
        <v>0.25618481977613017</v>
      </c>
      <c r="AW50" s="204">
        <f t="shared" si="141"/>
        <v>0.13006046209999664</v>
      </c>
      <c r="AX50" s="204">
        <f t="shared" si="141"/>
        <v>-7.3728239266263262E-2</v>
      </c>
      <c r="AY50" s="204">
        <f t="shared" si="141"/>
        <v>-9.0429022659065661E-2</v>
      </c>
      <c r="AZ50" s="204">
        <f t="shared" si="141"/>
        <v>-0.1194422025578632</v>
      </c>
      <c r="BA50" s="204">
        <f t="shared" si="141"/>
        <v>5.6509581835854347E-2</v>
      </c>
      <c r="BB50" s="204">
        <f t="shared" si="141"/>
        <v>-0.20434209121297281</v>
      </c>
      <c r="BC50" s="204">
        <f t="shared" si="141"/>
        <v>-0.25871916741265844</v>
      </c>
      <c r="BD50" s="329">
        <f t="shared" si="141"/>
        <v>5.9803115053438098E-2</v>
      </c>
      <c r="BE50" s="329">
        <f t="shared" si="141"/>
        <v>0.13637046302495087</v>
      </c>
      <c r="BF50" s="205">
        <f t="shared" si="141"/>
        <v>-2.3017035677546975E-2</v>
      </c>
      <c r="BG50" s="133">
        <f t="shared" si="144"/>
        <v>4161399.18</v>
      </c>
      <c r="BH50" s="136">
        <f t="shared" si="144"/>
        <v>3543313.94</v>
      </c>
      <c r="BI50" s="137">
        <f t="shared" si="144"/>
        <v>4795061.7100000009</v>
      </c>
      <c r="BJ50" s="137">
        <f t="shared" ref="BJ50:BK50" si="158">SUM(BJ45:BJ49)</f>
        <v>8856640.209999999</v>
      </c>
      <c r="BK50" s="137">
        <f t="shared" si="158"/>
        <v>2699980.4999999991</v>
      </c>
      <c r="BL50" s="137">
        <f t="shared" ref="BL50:BM50" si="159">SUM(BL45:BL49)</f>
        <v>6770789.25</v>
      </c>
      <c r="BM50" s="137">
        <f t="shared" si="159"/>
        <v>7048463.1999999993</v>
      </c>
      <c r="BN50" s="137">
        <f t="shared" ref="BN50:BO50" si="160">SUM(BN45:BN49)</f>
        <v>6831334.1799999997</v>
      </c>
      <c r="BO50" s="137">
        <f t="shared" si="160"/>
        <v>4071428.1200000006</v>
      </c>
      <c r="BP50" s="137">
        <f t="shared" ref="BP50:BQ50" si="161">SUM(BP45:BP49)</f>
        <v>6147970.2300000004</v>
      </c>
      <c r="BQ50" s="137">
        <f t="shared" si="161"/>
        <v>5832587.8399999999</v>
      </c>
      <c r="BR50" s="137">
        <f t="shared" ref="BR50" si="162">SUM(BR45:BR49)</f>
        <v>7283098.790000001</v>
      </c>
      <c r="BS50" s="137">
        <f t="shared" ref="BS50:BT50" si="163">SUM(BS45:BS49)</f>
        <v>3979769.5600000005</v>
      </c>
      <c r="BT50" s="137">
        <f t="shared" si="163"/>
        <v>-2333703</v>
      </c>
      <c r="BU50" s="137">
        <f t="shared" ref="BU50:BV50" si="164">SUM(BU45:BU49)</f>
        <v>-2290834</v>
      </c>
      <c r="BV50" s="137">
        <f t="shared" si="164"/>
        <v>-2859080</v>
      </c>
      <c r="BW50" s="137">
        <f t="shared" ref="BW50:BX50" si="165">SUM(BW45:BW49)</f>
        <v>1136890</v>
      </c>
      <c r="BX50" s="137">
        <f t="shared" si="165"/>
        <v>-4983141</v>
      </c>
      <c r="BY50" s="137">
        <f t="shared" ref="BY50:BZ50" si="166">SUM(BY45:BY49)</f>
        <v>-7353578</v>
      </c>
      <c r="BZ50" s="345">
        <f t="shared" si="166"/>
        <v>1448397</v>
      </c>
      <c r="CA50" s="345">
        <f t="shared" ref="CA50:CB50" si="167">SUM(CA45:CA49)</f>
        <v>3040008</v>
      </c>
      <c r="CB50" s="345">
        <f t="shared" si="167"/>
        <v>-586678</v>
      </c>
      <c r="CC50" s="370"/>
    </row>
    <row r="51" spans="1:81" s="38" customFormat="1" x14ac:dyDescent="0.3">
      <c r="A51" s="140">
        <f>+A44+1</f>
        <v>7</v>
      </c>
      <c r="B51" s="44" t="s">
        <v>24</v>
      </c>
      <c r="C51" s="45"/>
      <c r="D51" s="46"/>
      <c r="E51" s="46"/>
      <c r="F51" s="46"/>
      <c r="G51" s="46"/>
      <c r="H51" s="46"/>
      <c r="I51" s="46"/>
      <c r="J51" s="46"/>
      <c r="K51" s="46"/>
      <c r="L51" s="274"/>
      <c r="M51" s="47"/>
      <c r="N51" s="46"/>
      <c r="O51" s="47"/>
      <c r="P51" s="46"/>
      <c r="Q51" s="46"/>
      <c r="R51" s="46"/>
      <c r="S51" s="46"/>
      <c r="T51" s="46"/>
      <c r="U51" s="46"/>
      <c r="V51" s="46"/>
      <c r="W51" s="46"/>
      <c r="X51" s="274"/>
      <c r="Y51" s="47"/>
      <c r="Z51" s="242"/>
      <c r="AA51" s="242"/>
      <c r="AB51" s="242"/>
      <c r="AC51" s="242"/>
      <c r="AD51" s="242"/>
      <c r="AE51" s="242"/>
      <c r="AF51" s="242"/>
      <c r="AG51" s="242"/>
      <c r="AH51" s="242"/>
      <c r="AI51" s="46"/>
      <c r="AJ51" s="385"/>
      <c r="AK51" s="206"/>
      <c r="AL51" s="207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330"/>
      <c r="BE51" s="330"/>
      <c r="BF51" s="209"/>
      <c r="BG51" s="45"/>
      <c r="BH51" s="48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346"/>
      <c r="CA51" s="346"/>
      <c r="CB51" s="346"/>
      <c r="CC51" s="369"/>
    </row>
    <row r="52" spans="1:81" s="38" customFormat="1" x14ac:dyDescent="0.3">
      <c r="A52" s="140"/>
      <c r="B52" s="39" t="s">
        <v>30</v>
      </c>
      <c r="C52" s="59">
        <f>'NECO-ELECTRIC'!C52+'NECO-GAS'!C52</f>
        <v>6979799.4000000004</v>
      </c>
      <c r="D52" s="60">
        <f>'NECO-ELECTRIC'!D52+'NECO-GAS'!D52</f>
        <v>7896400.9699999997</v>
      </c>
      <c r="E52" s="60">
        <f>'NECO-ELECTRIC'!E52+'NECO-GAS'!E52</f>
        <v>7953673.5899999999</v>
      </c>
      <c r="F52" s="60">
        <f>'NECO-ELECTRIC'!F52+'NECO-GAS'!F52</f>
        <v>6097482.3100000005</v>
      </c>
      <c r="G52" s="60">
        <f>'NECO-ELECTRIC'!G52+'NECO-GAS'!G52</f>
        <v>4571190.32</v>
      </c>
      <c r="H52" s="60">
        <f>'NECO-ELECTRIC'!H52+'NECO-GAS'!H52</f>
        <v>4287067.49</v>
      </c>
      <c r="I52" s="60">
        <f>'NECO-ELECTRIC'!I52+'NECO-GAS'!I52</f>
        <v>4687583.47</v>
      </c>
      <c r="J52" s="60">
        <f>'NECO-ELECTRIC'!J52+'NECO-GAS'!J52</f>
        <v>5842573.8399999999</v>
      </c>
      <c r="K52" s="60">
        <f>'NECO-ELECTRIC'!K52+'NECO-GAS'!K52</f>
        <v>5790180.2699999996</v>
      </c>
      <c r="L52" s="266">
        <f>'NECO-ELECTRIC'!L52+'NECO-GAS'!L52</f>
        <v>5392935.4800000004</v>
      </c>
      <c r="M52" s="61">
        <f>'NECO-ELECTRIC'!M52+'NECO-GAS'!M52</f>
        <v>6458420.0099999998</v>
      </c>
      <c r="N52" s="60">
        <f>'NECO-ELECTRIC'!N52+'NECO-GAS'!N52</f>
        <v>8285361.2700000005</v>
      </c>
      <c r="O52" s="61">
        <f>'NECO-ELECTRIC'!O52+'NECO-GAS'!O52</f>
        <v>10792423.4</v>
      </c>
      <c r="P52" s="60">
        <f>'NECO-ELECTRIC'!P52+'NECO-GAS'!P52</f>
        <v>11963241</v>
      </c>
      <c r="Q52" s="60">
        <f>'NECO-ELECTRIC'!Q52+'NECO-GAS'!Q52</f>
        <v>11305213</v>
      </c>
      <c r="R52" s="60">
        <f>'NECO-ELECTRIC'!R52+'NECO-GAS'!R52</f>
        <v>10388600</v>
      </c>
      <c r="S52" s="60">
        <f>'NECO-ELECTRIC'!S52+'NECO-GAS'!S52</f>
        <v>8657937</v>
      </c>
      <c r="T52" s="60">
        <f>'NECO-ELECTRIC'!T52+'NECO-GAS'!T52</f>
        <v>7144210</v>
      </c>
      <c r="U52" s="60">
        <f>'NECO-ELECTRIC'!U52+'NECO-GAS'!U52</f>
        <v>9079446</v>
      </c>
      <c r="V52" s="60">
        <f>'NECO-ELECTRIC'!V52+'NECO-GAS'!V52</f>
        <v>11066913</v>
      </c>
      <c r="W52" s="60">
        <f>'NECO-ELECTRIC'!W52+'NECO-GAS'!W52</f>
        <v>9999644</v>
      </c>
      <c r="X52" s="266">
        <f>'NECO-ELECTRIC'!X52+'NECO-GAS'!X52</f>
        <v>8389490</v>
      </c>
      <c r="Y52" s="61">
        <f>'NECO-ELECTRIC'!Y52+'NECO-GAS'!Y52</f>
        <v>8920522</v>
      </c>
      <c r="Z52" s="233">
        <f>'NECO-ELECTRIC'!Z52+'NECO-GAS'!Z52</f>
        <v>10958214</v>
      </c>
      <c r="AA52" s="233">
        <f>'NECO-ELECTRIC'!AA52+'NECO-GAS'!AA52</f>
        <v>14604889</v>
      </c>
      <c r="AB52" s="233">
        <f>'NECO-ELECTRIC'!AB52+'NECO-GAS'!AB52</f>
        <v>15678923</v>
      </c>
      <c r="AC52" s="233">
        <f>'NECO-ELECTRIC'!AC52+'NECO-GAS'!AC52</f>
        <v>13365464</v>
      </c>
      <c r="AD52" s="233">
        <f>'NECO-ELECTRIC'!AD52+'NECO-GAS'!AD52</f>
        <v>10090561</v>
      </c>
      <c r="AE52" s="233">
        <f>'NECO-ELECTRIC'!AE52+'NECO-GAS'!AE52</f>
        <v>6700515</v>
      </c>
      <c r="AF52" s="233">
        <f>'NECO-ELECTRIC'!AF52+'NECO-GAS'!AF52</f>
        <v>6619999</v>
      </c>
      <c r="AG52" s="233">
        <f>'NECO-ELECTRIC'!AG52+'NECO-GAS'!AG52</f>
        <v>7380440</v>
      </c>
      <c r="AH52" s="233">
        <f>'NECO-ELECTRIC'!AH52+'NECO-GAS'!AH52</f>
        <v>7655401</v>
      </c>
      <c r="AI52" s="60">
        <f>'NECO-ELECTRIC'!AI52+'NECO-GAS'!AI52</f>
        <v>8274599</v>
      </c>
      <c r="AJ52" s="383">
        <f>'NECO-ELECTRIC'!AJ52+'NECO-GAS'!AJ52</f>
        <v>7267764</v>
      </c>
      <c r="AK52" s="171">
        <f t="shared" ref="AK52:AT57" si="168">IF(ISERROR((O52-C52)/C52)=TRUE,0,(O52-C52)/C52)</f>
        <v>0.54623690188001672</v>
      </c>
      <c r="AL52" s="171">
        <f t="shared" si="168"/>
        <v>0.5150245086908245</v>
      </c>
      <c r="AM52" s="171">
        <f t="shared" si="168"/>
        <v>0.42138256895704468</v>
      </c>
      <c r="AN52" s="171">
        <f t="shared" si="168"/>
        <v>0.70375238038205956</v>
      </c>
      <c r="AO52" s="171">
        <f t="shared" si="168"/>
        <v>0.89402243046401964</v>
      </c>
      <c r="AP52" s="171">
        <f t="shared" si="168"/>
        <v>0.66645615369120292</v>
      </c>
      <c r="AQ52" s="171">
        <f t="shared" si="168"/>
        <v>0.93691398950171667</v>
      </c>
      <c r="AR52" s="171">
        <f t="shared" si="168"/>
        <v>0.8941845328907303</v>
      </c>
      <c r="AS52" s="171">
        <f t="shared" si="168"/>
        <v>0.72700046176627953</v>
      </c>
      <c r="AT52" s="171">
        <f t="shared" si="168"/>
        <v>0.55564442243243739</v>
      </c>
      <c r="AU52" s="171">
        <f t="shared" ref="AU52:BF57" si="169">IF(ISERROR((Y52-M52)/M52)=TRUE,0,(Y52-M52)/M52)</f>
        <v>0.38122357886104719</v>
      </c>
      <c r="AV52" s="171">
        <f t="shared" si="169"/>
        <v>0.32259941876982262</v>
      </c>
      <c r="AW52" s="171">
        <f t="shared" si="169"/>
        <v>0.35325389476472907</v>
      </c>
      <c r="AX52" s="171">
        <f t="shared" si="169"/>
        <v>0.31059158634353351</v>
      </c>
      <c r="AY52" s="171">
        <f t="shared" si="169"/>
        <v>0.18223902548319965</v>
      </c>
      <c r="AZ52" s="171">
        <f t="shared" si="169"/>
        <v>-2.8689043759505612E-2</v>
      </c>
      <c r="BA52" s="171">
        <f t="shared" si="169"/>
        <v>-0.22608411218515451</v>
      </c>
      <c r="BB52" s="171">
        <f t="shared" si="169"/>
        <v>-7.3375642653281475E-2</v>
      </c>
      <c r="BC52" s="171">
        <f t="shared" si="169"/>
        <v>-0.18712661543446593</v>
      </c>
      <c r="BD52" s="326">
        <f t="shared" si="169"/>
        <v>-0.30826229500493951</v>
      </c>
      <c r="BE52" s="326">
        <f t="shared" si="169"/>
        <v>-0.1725106413788331</v>
      </c>
      <c r="BF52" s="201">
        <f t="shared" si="169"/>
        <v>-0.13370610132439517</v>
      </c>
      <c r="BG52" s="40">
        <f t="shared" ref="BG52:BP56" si="170">O52-C52</f>
        <v>3812624</v>
      </c>
      <c r="BH52" s="62">
        <f t="shared" si="170"/>
        <v>4066840.0300000003</v>
      </c>
      <c r="BI52" s="63">
        <f t="shared" si="170"/>
        <v>3351539.41</v>
      </c>
      <c r="BJ52" s="63">
        <f t="shared" si="170"/>
        <v>4291117.6899999995</v>
      </c>
      <c r="BK52" s="63">
        <f t="shared" si="170"/>
        <v>4086746.6799999997</v>
      </c>
      <c r="BL52" s="63">
        <f t="shared" si="170"/>
        <v>2857142.51</v>
      </c>
      <c r="BM52" s="63">
        <f t="shared" si="170"/>
        <v>4391862.53</v>
      </c>
      <c r="BN52" s="63">
        <f t="shared" si="170"/>
        <v>5224339.16</v>
      </c>
      <c r="BO52" s="63">
        <f t="shared" si="170"/>
        <v>4209463.7300000004</v>
      </c>
      <c r="BP52" s="63">
        <f t="shared" si="170"/>
        <v>2996554.5199999996</v>
      </c>
      <c r="BQ52" s="63">
        <f t="shared" ref="BQ52:CB56" si="171">Y52-M52</f>
        <v>2462101.9900000002</v>
      </c>
      <c r="BR52" s="63">
        <f t="shared" si="171"/>
        <v>2672852.7299999995</v>
      </c>
      <c r="BS52" s="63">
        <f t="shared" si="171"/>
        <v>3812465.5999999996</v>
      </c>
      <c r="BT52" s="63">
        <f t="shared" si="171"/>
        <v>3715682</v>
      </c>
      <c r="BU52" s="63">
        <f t="shared" si="171"/>
        <v>2060251</v>
      </c>
      <c r="BV52" s="63">
        <f t="shared" si="171"/>
        <v>-298039</v>
      </c>
      <c r="BW52" s="63">
        <f t="shared" si="171"/>
        <v>-1957422</v>
      </c>
      <c r="BX52" s="63">
        <f t="shared" si="171"/>
        <v>-524211</v>
      </c>
      <c r="BY52" s="63">
        <f t="shared" si="171"/>
        <v>-1699006</v>
      </c>
      <c r="BZ52" s="339">
        <f t="shared" si="171"/>
        <v>-3411512</v>
      </c>
      <c r="CA52" s="339">
        <f t="shared" si="171"/>
        <v>-1725045</v>
      </c>
      <c r="CB52" s="360">
        <f t="shared" si="171"/>
        <v>-1121726</v>
      </c>
      <c r="CC52" s="369"/>
    </row>
    <row r="53" spans="1:81" s="38" customFormat="1" x14ac:dyDescent="0.3">
      <c r="A53" s="140"/>
      <c r="B53" s="39" t="s">
        <v>31</v>
      </c>
      <c r="C53" s="59">
        <f>'NECO-ELECTRIC'!C53+'NECO-GAS'!C53</f>
        <v>2641183.9</v>
      </c>
      <c r="D53" s="60">
        <f>'NECO-ELECTRIC'!D53+'NECO-GAS'!D53</f>
        <v>2829427.48</v>
      </c>
      <c r="E53" s="60">
        <f>'NECO-ELECTRIC'!E53+'NECO-GAS'!E53</f>
        <v>2525729.41</v>
      </c>
      <c r="F53" s="60">
        <f>'NECO-ELECTRIC'!F53+'NECO-GAS'!F53</f>
        <v>1830397.5699999998</v>
      </c>
      <c r="G53" s="60">
        <f>'NECO-ELECTRIC'!G53+'NECO-GAS'!G53</f>
        <v>1354245.6400000001</v>
      </c>
      <c r="H53" s="60">
        <f>'NECO-ELECTRIC'!H53+'NECO-GAS'!H53</f>
        <v>1225799.76</v>
      </c>
      <c r="I53" s="60">
        <f>'NECO-ELECTRIC'!I53+'NECO-GAS'!I53</f>
        <v>1341371.45</v>
      </c>
      <c r="J53" s="60">
        <f>'NECO-ELECTRIC'!J53+'NECO-GAS'!J53</f>
        <v>1625077.28</v>
      </c>
      <c r="K53" s="60">
        <f>'NECO-ELECTRIC'!K53+'NECO-GAS'!K53</f>
        <v>1561292.23</v>
      </c>
      <c r="L53" s="266">
        <f>'NECO-ELECTRIC'!L53+'NECO-GAS'!L53</f>
        <v>1541054.43</v>
      </c>
      <c r="M53" s="61">
        <f>'NECO-ELECTRIC'!M53+'NECO-GAS'!M53</f>
        <v>1849359.75</v>
      </c>
      <c r="N53" s="60">
        <f>'NECO-ELECTRIC'!N53+'NECO-GAS'!N53</f>
        <v>2127127.6</v>
      </c>
      <c r="O53" s="61">
        <f>'NECO-ELECTRIC'!O53+'NECO-GAS'!O53</f>
        <v>2421494.81</v>
      </c>
      <c r="P53" s="60">
        <f>'NECO-ELECTRIC'!P53+'NECO-GAS'!P53</f>
        <v>2219193</v>
      </c>
      <c r="Q53" s="60">
        <f>'NECO-ELECTRIC'!Q53+'NECO-GAS'!Q53</f>
        <v>1972934</v>
      </c>
      <c r="R53" s="60">
        <f>'NECO-ELECTRIC'!R53+'NECO-GAS'!R53</f>
        <v>1841545</v>
      </c>
      <c r="S53" s="60">
        <f>'NECO-ELECTRIC'!S53+'NECO-GAS'!S53</f>
        <v>1619040</v>
      </c>
      <c r="T53" s="60">
        <f>'NECO-ELECTRIC'!T53+'NECO-GAS'!T53</f>
        <v>1315650</v>
      </c>
      <c r="U53" s="60">
        <f>'NECO-ELECTRIC'!U53+'NECO-GAS'!U53</f>
        <v>1515354</v>
      </c>
      <c r="V53" s="60">
        <f>'NECO-ELECTRIC'!V53+'NECO-GAS'!V53</f>
        <v>1636598</v>
      </c>
      <c r="W53" s="60">
        <f>'NECO-ELECTRIC'!W53+'NECO-GAS'!W53</f>
        <v>1493063</v>
      </c>
      <c r="X53" s="266">
        <f>'NECO-ELECTRIC'!X53+'NECO-GAS'!X53</f>
        <v>1199399</v>
      </c>
      <c r="Y53" s="61">
        <f>'NECO-ELECTRIC'!Y53+'NECO-GAS'!Y53</f>
        <v>1403332</v>
      </c>
      <c r="Z53" s="233">
        <f>'NECO-ELECTRIC'!Z53+'NECO-GAS'!Z53</f>
        <v>1752353</v>
      </c>
      <c r="AA53" s="233">
        <f>'NECO-ELECTRIC'!AA53+'NECO-GAS'!AA53</f>
        <v>2415267</v>
      </c>
      <c r="AB53" s="233">
        <f>'NECO-ELECTRIC'!AB53+'NECO-GAS'!AB53</f>
        <v>2404650</v>
      </c>
      <c r="AC53" s="233">
        <f>'NECO-ELECTRIC'!AC53+'NECO-GAS'!AC53</f>
        <v>2185975</v>
      </c>
      <c r="AD53" s="233">
        <f>'NECO-ELECTRIC'!AD53+'NECO-GAS'!AD53</f>
        <v>1807096</v>
      </c>
      <c r="AE53" s="233">
        <f>'NECO-ELECTRIC'!AE53+'NECO-GAS'!AE53</f>
        <v>1837723</v>
      </c>
      <c r="AF53" s="233">
        <f>'NECO-ELECTRIC'!AF53+'NECO-GAS'!AF53</f>
        <v>1700619</v>
      </c>
      <c r="AG53" s="233">
        <f>'NECO-ELECTRIC'!AG53+'NECO-GAS'!AG53</f>
        <v>1658490</v>
      </c>
      <c r="AH53" s="233">
        <f>'NECO-ELECTRIC'!AH53+'NECO-GAS'!AH53</f>
        <v>1549741</v>
      </c>
      <c r="AI53" s="60">
        <f>'NECO-ELECTRIC'!AI53+'NECO-GAS'!AI53</f>
        <v>1820376</v>
      </c>
      <c r="AJ53" s="383">
        <f>'NECO-ELECTRIC'!AJ53+'NECO-GAS'!AJ53</f>
        <v>1569971</v>
      </c>
      <c r="AK53" s="171">
        <f t="shared" si="168"/>
        <v>-8.3178263353793677E-2</v>
      </c>
      <c r="AL53" s="171">
        <f t="shared" si="168"/>
        <v>-0.21567419003083974</v>
      </c>
      <c r="AM53" s="171">
        <f t="shared" si="168"/>
        <v>-0.21886565037859701</v>
      </c>
      <c r="AN53" s="171">
        <f t="shared" si="168"/>
        <v>6.0901687058075417E-3</v>
      </c>
      <c r="AO53" s="171">
        <f t="shared" si="168"/>
        <v>0.19552904744814231</v>
      </c>
      <c r="AP53" s="171">
        <f t="shared" si="168"/>
        <v>7.3299280136912406E-2</v>
      </c>
      <c r="AQ53" s="171">
        <f t="shared" si="168"/>
        <v>0.12970497471077086</v>
      </c>
      <c r="AR53" s="171">
        <f t="shared" si="168"/>
        <v>7.0893366991137624E-3</v>
      </c>
      <c r="AS53" s="171">
        <f t="shared" si="168"/>
        <v>-4.3700486487401519E-2</v>
      </c>
      <c r="AT53" s="171">
        <f t="shared" si="168"/>
        <v>-0.22170237685894065</v>
      </c>
      <c r="AU53" s="171">
        <f t="shared" si="169"/>
        <v>-0.2411795487600506</v>
      </c>
      <c r="AV53" s="171">
        <f t="shared" si="169"/>
        <v>-0.17618811396175765</v>
      </c>
      <c r="AW53" s="171">
        <f t="shared" si="169"/>
        <v>-2.5718865777788124E-3</v>
      </c>
      <c r="AX53" s="171">
        <f t="shared" si="169"/>
        <v>8.3569567856423485E-2</v>
      </c>
      <c r="AY53" s="171">
        <f t="shared" si="169"/>
        <v>0.10798181794221196</v>
      </c>
      <c r="AZ53" s="171">
        <f t="shared" si="169"/>
        <v>-1.8706575185509992E-2</v>
      </c>
      <c r="BA53" s="171">
        <f t="shared" si="169"/>
        <v>0.13506954738610535</v>
      </c>
      <c r="BB53" s="171">
        <f t="shared" si="169"/>
        <v>0.29260745639037739</v>
      </c>
      <c r="BC53" s="171">
        <f t="shared" si="169"/>
        <v>9.4457136748244963E-2</v>
      </c>
      <c r="BD53" s="326">
        <f t="shared" si="169"/>
        <v>-5.3071676734298835E-2</v>
      </c>
      <c r="BE53" s="326">
        <f t="shared" si="169"/>
        <v>0.21922249764410476</v>
      </c>
      <c r="BF53" s="201">
        <f t="shared" si="169"/>
        <v>0.3089647398405368</v>
      </c>
      <c r="BG53" s="40">
        <f t="shared" si="170"/>
        <v>-219689.08999999985</v>
      </c>
      <c r="BH53" s="62">
        <f t="shared" si="170"/>
        <v>-610234.48</v>
      </c>
      <c r="BI53" s="63">
        <f t="shared" si="170"/>
        <v>-552795.41000000015</v>
      </c>
      <c r="BJ53" s="63">
        <f t="shared" si="170"/>
        <v>11147.430000000168</v>
      </c>
      <c r="BK53" s="63">
        <f t="shared" si="170"/>
        <v>264794.35999999987</v>
      </c>
      <c r="BL53" s="63">
        <f t="shared" si="170"/>
        <v>89850.239999999991</v>
      </c>
      <c r="BM53" s="63">
        <f t="shared" si="170"/>
        <v>173982.55000000005</v>
      </c>
      <c r="BN53" s="63">
        <f t="shared" si="170"/>
        <v>11520.719999999972</v>
      </c>
      <c r="BO53" s="63">
        <f t="shared" si="170"/>
        <v>-68229.229999999981</v>
      </c>
      <c r="BP53" s="63">
        <f t="shared" si="170"/>
        <v>-341655.42999999993</v>
      </c>
      <c r="BQ53" s="63">
        <f t="shared" si="171"/>
        <v>-446027.75</v>
      </c>
      <c r="BR53" s="63">
        <f t="shared" si="171"/>
        <v>-374774.60000000009</v>
      </c>
      <c r="BS53" s="63">
        <f t="shared" si="171"/>
        <v>-6227.8100000000559</v>
      </c>
      <c r="BT53" s="63">
        <f t="shared" si="171"/>
        <v>185457</v>
      </c>
      <c r="BU53" s="63">
        <f t="shared" si="171"/>
        <v>213041</v>
      </c>
      <c r="BV53" s="63">
        <f t="shared" si="171"/>
        <v>-34449</v>
      </c>
      <c r="BW53" s="63">
        <f t="shared" si="171"/>
        <v>218683</v>
      </c>
      <c r="BX53" s="63">
        <f t="shared" si="171"/>
        <v>384969</v>
      </c>
      <c r="BY53" s="63">
        <f t="shared" si="171"/>
        <v>143136</v>
      </c>
      <c r="BZ53" s="339">
        <f t="shared" si="171"/>
        <v>-86857</v>
      </c>
      <c r="CA53" s="339">
        <f t="shared" si="171"/>
        <v>327313</v>
      </c>
      <c r="CB53" s="360">
        <f t="shared" si="171"/>
        <v>370572</v>
      </c>
      <c r="CC53" s="369"/>
    </row>
    <row r="54" spans="1:81" s="38" customFormat="1" x14ac:dyDescent="0.3">
      <c r="A54" s="140"/>
      <c r="B54" s="39" t="s">
        <v>32</v>
      </c>
      <c r="C54" s="59">
        <f>'NECO-ELECTRIC'!C54+'NECO-GAS'!C54</f>
        <v>681875.97</v>
      </c>
      <c r="D54" s="60">
        <f>'NECO-ELECTRIC'!D54+'NECO-GAS'!D54</f>
        <v>747968.33000000007</v>
      </c>
      <c r="E54" s="60">
        <f>'NECO-ELECTRIC'!E54+'NECO-GAS'!E54</f>
        <v>821399.63</v>
      </c>
      <c r="F54" s="60">
        <f>'NECO-ELECTRIC'!F54+'NECO-GAS'!F54</f>
        <v>626013.97</v>
      </c>
      <c r="G54" s="60">
        <f>'NECO-ELECTRIC'!G54+'NECO-GAS'!G54</f>
        <v>478936.32000000001</v>
      </c>
      <c r="H54" s="60">
        <f>'NECO-ELECTRIC'!H54+'NECO-GAS'!H54</f>
        <v>514942.83999999997</v>
      </c>
      <c r="I54" s="60">
        <f>'NECO-ELECTRIC'!I54+'NECO-GAS'!I54</f>
        <v>555876.46000000008</v>
      </c>
      <c r="J54" s="60">
        <f>'NECO-ELECTRIC'!J54+'NECO-GAS'!J54</f>
        <v>689368.29</v>
      </c>
      <c r="K54" s="60">
        <f>'NECO-ELECTRIC'!K54+'NECO-GAS'!K54</f>
        <v>660759.18999999994</v>
      </c>
      <c r="L54" s="266">
        <f>'NECO-ELECTRIC'!L54+'NECO-GAS'!L54</f>
        <v>574404.23</v>
      </c>
      <c r="M54" s="61">
        <f>'NECO-ELECTRIC'!M54+'NECO-GAS'!M54</f>
        <v>835546.73</v>
      </c>
      <c r="N54" s="60">
        <f>'NECO-ELECTRIC'!N54+'NECO-GAS'!N54</f>
        <v>749110.72</v>
      </c>
      <c r="O54" s="61">
        <f>'NECO-ELECTRIC'!O54+'NECO-GAS'!O54</f>
        <v>1127762.48</v>
      </c>
      <c r="P54" s="60">
        <f>'NECO-ELECTRIC'!P54+'NECO-GAS'!P54</f>
        <v>1795918</v>
      </c>
      <c r="Q54" s="60">
        <f>'NECO-ELECTRIC'!Q54+'NECO-GAS'!Q54</f>
        <v>1708804</v>
      </c>
      <c r="R54" s="60">
        <f>'NECO-ELECTRIC'!R54+'NECO-GAS'!R54</f>
        <v>1261770</v>
      </c>
      <c r="S54" s="60">
        <f>'NECO-ELECTRIC'!S54+'NECO-GAS'!S54</f>
        <v>984110</v>
      </c>
      <c r="T54" s="60">
        <f>'NECO-ELECTRIC'!T54+'NECO-GAS'!T54</f>
        <v>844487</v>
      </c>
      <c r="U54" s="60">
        <f>'NECO-ELECTRIC'!U54+'NECO-GAS'!U54</f>
        <v>936790</v>
      </c>
      <c r="V54" s="60">
        <f>'NECO-ELECTRIC'!V54+'NECO-GAS'!V54</f>
        <v>1066626</v>
      </c>
      <c r="W54" s="60">
        <f>'NECO-ELECTRIC'!W54+'NECO-GAS'!W54</f>
        <v>1067556</v>
      </c>
      <c r="X54" s="266">
        <f>'NECO-ELECTRIC'!X54+'NECO-GAS'!X54</f>
        <v>947201</v>
      </c>
      <c r="Y54" s="61">
        <f>'NECO-ELECTRIC'!Y54+'NECO-GAS'!Y54</f>
        <v>1007955</v>
      </c>
      <c r="Z54" s="233">
        <f>'NECO-ELECTRIC'!Z54+'NECO-GAS'!Z54</f>
        <v>1133802</v>
      </c>
      <c r="AA54" s="233">
        <f>'NECO-ELECTRIC'!AA54+'NECO-GAS'!AA54</f>
        <v>1259567</v>
      </c>
      <c r="AB54" s="233">
        <f>'NECO-ELECTRIC'!AB54+'NECO-GAS'!AB54</f>
        <v>1433123</v>
      </c>
      <c r="AC54" s="233">
        <f>'NECO-ELECTRIC'!AC54+'NECO-GAS'!AC54</f>
        <v>1225519</v>
      </c>
      <c r="AD54" s="233">
        <f>'NECO-ELECTRIC'!AD54+'NECO-GAS'!AD54</f>
        <v>1012880</v>
      </c>
      <c r="AE54" s="233">
        <f>'NECO-ELECTRIC'!AE54+'NECO-GAS'!AE54</f>
        <v>854242</v>
      </c>
      <c r="AF54" s="233">
        <f>'NECO-ELECTRIC'!AF54+'NECO-GAS'!AF54</f>
        <v>790447</v>
      </c>
      <c r="AG54" s="233">
        <f>'NECO-ELECTRIC'!AG54+'NECO-GAS'!AG54</f>
        <v>867945</v>
      </c>
      <c r="AH54" s="233">
        <f>'NECO-ELECTRIC'!AH54+'NECO-GAS'!AH54</f>
        <v>931408</v>
      </c>
      <c r="AI54" s="60">
        <f>'NECO-ELECTRIC'!AI54+'NECO-GAS'!AI54</f>
        <v>1049788</v>
      </c>
      <c r="AJ54" s="383">
        <f>'NECO-ELECTRIC'!AJ54+'NECO-GAS'!AJ54</f>
        <v>973920</v>
      </c>
      <c r="AK54" s="171">
        <f t="shared" si="168"/>
        <v>0.65391145841376408</v>
      </c>
      <c r="AL54" s="171">
        <f t="shared" si="168"/>
        <v>1.4010615529670887</v>
      </c>
      <c r="AM54" s="171">
        <f t="shared" si="168"/>
        <v>1.0803564277232509</v>
      </c>
      <c r="AN54" s="171">
        <f t="shared" si="168"/>
        <v>1.0155620488788772</v>
      </c>
      <c r="AO54" s="171">
        <f t="shared" si="168"/>
        <v>1.0547825648303306</v>
      </c>
      <c r="AP54" s="171">
        <f t="shared" si="168"/>
        <v>0.63996260245117698</v>
      </c>
      <c r="AQ54" s="171">
        <f t="shared" si="168"/>
        <v>0.68524855324868383</v>
      </c>
      <c r="AR54" s="171">
        <f t="shared" si="168"/>
        <v>0.54725132483247807</v>
      </c>
      <c r="AS54" s="171">
        <f t="shared" si="168"/>
        <v>0.61565062757583455</v>
      </c>
      <c r="AT54" s="171">
        <f t="shared" si="168"/>
        <v>0.64901466690104292</v>
      </c>
      <c r="AU54" s="171">
        <f t="shared" si="169"/>
        <v>0.2063418643263675</v>
      </c>
      <c r="AV54" s="171">
        <f t="shared" si="169"/>
        <v>0.51353060332656841</v>
      </c>
      <c r="AW54" s="171">
        <f t="shared" si="169"/>
        <v>0.11687258827763096</v>
      </c>
      <c r="AX54" s="171">
        <f t="shared" si="169"/>
        <v>-0.20201089359313731</v>
      </c>
      <c r="AY54" s="171">
        <f t="shared" si="169"/>
        <v>-0.28282061605661035</v>
      </c>
      <c r="AZ54" s="171">
        <f t="shared" si="169"/>
        <v>-0.19725465021358884</v>
      </c>
      <c r="BA54" s="171">
        <f t="shared" si="169"/>
        <v>-0.13196492262043877</v>
      </c>
      <c r="BB54" s="171">
        <f t="shared" si="169"/>
        <v>-6.399151200669756E-2</v>
      </c>
      <c r="BC54" s="171">
        <f t="shared" si="169"/>
        <v>-7.3490323338208138E-2</v>
      </c>
      <c r="BD54" s="326">
        <f t="shared" si="169"/>
        <v>-0.12677170817137404</v>
      </c>
      <c r="BE54" s="326">
        <f t="shared" si="169"/>
        <v>-1.6643623379007752E-2</v>
      </c>
      <c r="BF54" s="201">
        <f t="shared" si="169"/>
        <v>2.8208373935416031E-2</v>
      </c>
      <c r="BG54" s="40">
        <f t="shared" si="170"/>
        <v>445886.51</v>
      </c>
      <c r="BH54" s="62">
        <f t="shared" si="170"/>
        <v>1047949.6699999999</v>
      </c>
      <c r="BI54" s="63">
        <f t="shared" si="170"/>
        <v>887404.37</v>
      </c>
      <c r="BJ54" s="63">
        <f t="shared" si="170"/>
        <v>635756.03</v>
      </c>
      <c r="BK54" s="63">
        <f t="shared" si="170"/>
        <v>505173.68</v>
      </c>
      <c r="BL54" s="63">
        <f t="shared" si="170"/>
        <v>329544.16000000003</v>
      </c>
      <c r="BM54" s="63">
        <f t="shared" si="170"/>
        <v>380913.53999999992</v>
      </c>
      <c r="BN54" s="63">
        <f t="shared" si="170"/>
        <v>377257.70999999996</v>
      </c>
      <c r="BO54" s="63">
        <f t="shared" si="170"/>
        <v>406796.81000000006</v>
      </c>
      <c r="BP54" s="63">
        <f t="shared" si="170"/>
        <v>372796.77</v>
      </c>
      <c r="BQ54" s="63">
        <f t="shared" si="171"/>
        <v>172408.27000000002</v>
      </c>
      <c r="BR54" s="63">
        <f t="shared" si="171"/>
        <v>384691.28</v>
      </c>
      <c r="BS54" s="63">
        <f t="shared" si="171"/>
        <v>131804.52000000002</v>
      </c>
      <c r="BT54" s="63">
        <f t="shared" si="171"/>
        <v>-362795</v>
      </c>
      <c r="BU54" s="63">
        <f t="shared" si="171"/>
        <v>-483285</v>
      </c>
      <c r="BV54" s="63">
        <f t="shared" si="171"/>
        <v>-248890</v>
      </c>
      <c r="BW54" s="63">
        <f t="shared" si="171"/>
        <v>-129868</v>
      </c>
      <c r="BX54" s="63">
        <f t="shared" si="171"/>
        <v>-54040</v>
      </c>
      <c r="BY54" s="63">
        <f t="shared" si="171"/>
        <v>-68845</v>
      </c>
      <c r="BZ54" s="339">
        <f t="shared" si="171"/>
        <v>-135218</v>
      </c>
      <c r="CA54" s="339">
        <f t="shared" si="171"/>
        <v>-17768</v>
      </c>
      <c r="CB54" s="360">
        <f t="shared" si="171"/>
        <v>26719</v>
      </c>
      <c r="CC54" s="369"/>
    </row>
    <row r="55" spans="1:81" s="38" customFormat="1" x14ac:dyDescent="0.3">
      <c r="A55" s="140"/>
      <c r="B55" s="39" t="s">
        <v>33</v>
      </c>
      <c r="C55" s="59">
        <f>'NECO-ELECTRIC'!C55+'NECO-GAS'!C55</f>
        <v>574704.68999999994</v>
      </c>
      <c r="D55" s="60">
        <f>'NECO-ELECTRIC'!D55+'NECO-GAS'!D55</f>
        <v>741517.44</v>
      </c>
      <c r="E55" s="60">
        <f>'NECO-ELECTRIC'!E55+'NECO-GAS'!E55</f>
        <v>787429.8</v>
      </c>
      <c r="F55" s="60">
        <f>'NECO-ELECTRIC'!F55+'NECO-GAS'!F55</f>
        <v>526472.07000000007</v>
      </c>
      <c r="G55" s="60">
        <f>'NECO-ELECTRIC'!G55+'NECO-GAS'!G55</f>
        <v>493046.66000000003</v>
      </c>
      <c r="H55" s="60">
        <f>'NECO-ELECTRIC'!H55+'NECO-GAS'!H55</f>
        <v>512015.55</v>
      </c>
      <c r="I55" s="60">
        <f>'NECO-ELECTRIC'!I55+'NECO-GAS'!I55</f>
        <v>463175.32999999996</v>
      </c>
      <c r="J55" s="60">
        <f>'NECO-ELECTRIC'!J55+'NECO-GAS'!J55</f>
        <v>502707.16000000003</v>
      </c>
      <c r="K55" s="60">
        <f>'NECO-ELECTRIC'!K55+'NECO-GAS'!K55</f>
        <v>582109.08000000007</v>
      </c>
      <c r="L55" s="266">
        <f>'NECO-ELECTRIC'!L55+'NECO-GAS'!L55</f>
        <v>562193.25</v>
      </c>
      <c r="M55" s="61">
        <f>'NECO-ELECTRIC'!M55+'NECO-GAS'!M55</f>
        <v>562894.31000000006</v>
      </c>
      <c r="N55" s="60">
        <f>'NECO-ELECTRIC'!N55+'NECO-GAS'!N55</f>
        <v>579586.43999999994</v>
      </c>
      <c r="O55" s="61">
        <f>'NECO-ELECTRIC'!O55+'NECO-GAS'!O55</f>
        <v>909095.9</v>
      </c>
      <c r="P55" s="60">
        <f>'NECO-ELECTRIC'!P55+'NECO-GAS'!P55</f>
        <v>1679996</v>
      </c>
      <c r="Q55" s="60">
        <f>'NECO-ELECTRIC'!Q55+'NECO-GAS'!Q55</f>
        <v>1581502</v>
      </c>
      <c r="R55" s="60">
        <f>'NECO-ELECTRIC'!R55+'NECO-GAS'!R55</f>
        <v>1237503</v>
      </c>
      <c r="S55" s="60">
        <f>'NECO-ELECTRIC'!S55+'NECO-GAS'!S55</f>
        <v>1016047</v>
      </c>
      <c r="T55" s="60">
        <f>'NECO-ELECTRIC'!T55+'NECO-GAS'!T55</f>
        <v>872866</v>
      </c>
      <c r="U55" s="60">
        <f>'NECO-ELECTRIC'!U55+'NECO-GAS'!U55</f>
        <v>902053</v>
      </c>
      <c r="V55" s="60">
        <f>'NECO-ELECTRIC'!V55+'NECO-GAS'!V55</f>
        <v>919824</v>
      </c>
      <c r="W55" s="60">
        <f>'NECO-ELECTRIC'!W55+'NECO-GAS'!W55</f>
        <v>1058848</v>
      </c>
      <c r="X55" s="266">
        <f>'NECO-ELECTRIC'!X55+'NECO-GAS'!X55</f>
        <v>916768</v>
      </c>
      <c r="Y55" s="61">
        <f>'NECO-ELECTRIC'!Y55+'NECO-GAS'!Y55</f>
        <v>825257</v>
      </c>
      <c r="Z55" s="233">
        <f>'NECO-ELECTRIC'!Z55+'NECO-GAS'!Z55</f>
        <v>976178</v>
      </c>
      <c r="AA55" s="233">
        <f>'NECO-ELECTRIC'!AA55+'NECO-GAS'!AA55</f>
        <v>985081</v>
      </c>
      <c r="AB55" s="233">
        <f>'NECO-ELECTRIC'!AB55+'NECO-GAS'!AB55</f>
        <v>1188598</v>
      </c>
      <c r="AC55" s="233">
        <f>'NECO-ELECTRIC'!AC55+'NECO-GAS'!AC55</f>
        <v>926498</v>
      </c>
      <c r="AD55" s="233">
        <f>'NECO-ELECTRIC'!AD55+'NECO-GAS'!AD55</f>
        <v>847384</v>
      </c>
      <c r="AE55" s="233">
        <f>'NECO-ELECTRIC'!AE55+'NECO-GAS'!AE55</f>
        <v>799356</v>
      </c>
      <c r="AF55" s="233">
        <f>'NECO-ELECTRIC'!AF55+'NECO-GAS'!AF55</f>
        <v>735480</v>
      </c>
      <c r="AG55" s="233">
        <f>'NECO-ELECTRIC'!AG55+'NECO-GAS'!AG55</f>
        <v>751549</v>
      </c>
      <c r="AH55" s="233">
        <f>'NECO-ELECTRIC'!AH55+'NECO-GAS'!AH55</f>
        <v>806288</v>
      </c>
      <c r="AI55" s="60">
        <f>'NECO-ELECTRIC'!AI55+'NECO-GAS'!AI55</f>
        <v>1268016</v>
      </c>
      <c r="AJ55" s="383">
        <f>'NECO-ELECTRIC'!AJ55+'NECO-GAS'!AJ55</f>
        <v>1076956</v>
      </c>
      <c r="AK55" s="171">
        <f t="shared" si="168"/>
        <v>0.5818487578376994</v>
      </c>
      <c r="AL55" s="171">
        <f t="shared" si="168"/>
        <v>1.2656189987925301</v>
      </c>
      <c r="AM55" s="171">
        <f t="shared" si="168"/>
        <v>1.0084355456194316</v>
      </c>
      <c r="AN55" s="171">
        <f t="shared" si="168"/>
        <v>1.3505577418380426</v>
      </c>
      <c r="AO55" s="171">
        <f t="shared" si="168"/>
        <v>1.0607522217065621</v>
      </c>
      <c r="AP55" s="171">
        <f t="shared" si="168"/>
        <v>0.70476463068357986</v>
      </c>
      <c r="AQ55" s="171">
        <f t="shared" si="168"/>
        <v>0.94754111796066531</v>
      </c>
      <c r="AR55" s="171">
        <f t="shared" si="168"/>
        <v>0.8297411956495705</v>
      </c>
      <c r="AS55" s="171">
        <f t="shared" si="168"/>
        <v>0.81898554133531098</v>
      </c>
      <c r="AT55" s="171">
        <f t="shared" si="168"/>
        <v>0.63069905232764711</v>
      </c>
      <c r="AU55" s="171">
        <f t="shared" si="169"/>
        <v>0.46609582889548112</v>
      </c>
      <c r="AV55" s="171">
        <f t="shared" si="169"/>
        <v>0.68426645730359059</v>
      </c>
      <c r="AW55" s="171">
        <f t="shared" si="169"/>
        <v>8.3583151128500274E-2</v>
      </c>
      <c r="AX55" s="171">
        <f t="shared" si="169"/>
        <v>-0.29249950595120466</v>
      </c>
      <c r="AY55" s="171">
        <f t="shared" si="169"/>
        <v>-0.41416577405529681</v>
      </c>
      <c r="AZ55" s="171">
        <f t="shared" si="169"/>
        <v>-0.31524691253273729</v>
      </c>
      <c r="BA55" s="171">
        <f t="shared" si="169"/>
        <v>-0.21326867753164963</v>
      </c>
      <c r="BB55" s="171">
        <f t="shared" si="169"/>
        <v>-0.15739643885773991</v>
      </c>
      <c r="BC55" s="171">
        <f t="shared" si="169"/>
        <v>-0.16684607223744061</v>
      </c>
      <c r="BD55" s="326">
        <f t="shared" si="169"/>
        <v>-0.12343230878950756</v>
      </c>
      <c r="BE55" s="326">
        <f t="shared" si="169"/>
        <v>0.19754299011756174</v>
      </c>
      <c r="BF55" s="201">
        <f t="shared" si="169"/>
        <v>0.17473122971133373</v>
      </c>
      <c r="BG55" s="40">
        <f t="shared" si="170"/>
        <v>334391.21000000008</v>
      </c>
      <c r="BH55" s="62">
        <f t="shared" si="170"/>
        <v>938478.56</v>
      </c>
      <c r="BI55" s="63">
        <f t="shared" si="170"/>
        <v>794072.2</v>
      </c>
      <c r="BJ55" s="63">
        <f t="shared" si="170"/>
        <v>711030.92999999993</v>
      </c>
      <c r="BK55" s="63">
        <f t="shared" si="170"/>
        <v>523000.33999999997</v>
      </c>
      <c r="BL55" s="63">
        <f t="shared" si="170"/>
        <v>360850.45</v>
      </c>
      <c r="BM55" s="63">
        <f t="shared" si="170"/>
        <v>438877.67000000004</v>
      </c>
      <c r="BN55" s="63">
        <f t="shared" si="170"/>
        <v>417116.83999999997</v>
      </c>
      <c r="BO55" s="63">
        <f t="shared" si="170"/>
        <v>476738.91999999993</v>
      </c>
      <c r="BP55" s="63">
        <f t="shared" si="170"/>
        <v>354574.75</v>
      </c>
      <c r="BQ55" s="63">
        <f t="shared" si="171"/>
        <v>262362.68999999994</v>
      </c>
      <c r="BR55" s="63">
        <f t="shared" si="171"/>
        <v>396591.56000000006</v>
      </c>
      <c r="BS55" s="63">
        <f t="shared" si="171"/>
        <v>75985.099999999977</v>
      </c>
      <c r="BT55" s="63">
        <f t="shared" si="171"/>
        <v>-491398</v>
      </c>
      <c r="BU55" s="63">
        <f t="shared" si="171"/>
        <v>-655004</v>
      </c>
      <c r="BV55" s="63">
        <f t="shared" si="171"/>
        <v>-390119</v>
      </c>
      <c r="BW55" s="63">
        <f t="shared" si="171"/>
        <v>-216691</v>
      </c>
      <c r="BX55" s="63">
        <f t="shared" si="171"/>
        <v>-137386</v>
      </c>
      <c r="BY55" s="63">
        <f t="shared" si="171"/>
        <v>-150504</v>
      </c>
      <c r="BZ55" s="339">
        <f t="shared" si="171"/>
        <v>-113536</v>
      </c>
      <c r="CA55" s="339">
        <f t="shared" si="171"/>
        <v>209168</v>
      </c>
      <c r="CB55" s="360">
        <f t="shared" si="171"/>
        <v>160188</v>
      </c>
      <c r="CC55" s="369"/>
    </row>
    <row r="56" spans="1:81" s="38" customFormat="1" x14ac:dyDescent="0.3">
      <c r="A56" s="140"/>
      <c r="B56" s="39" t="s">
        <v>34</v>
      </c>
      <c r="C56" s="59">
        <f>'NECO-ELECTRIC'!C56+'NECO-GAS'!C56</f>
        <v>466771.31</v>
      </c>
      <c r="D56" s="60">
        <f>'NECO-ELECTRIC'!D56+'NECO-GAS'!D56</f>
        <v>506769.13</v>
      </c>
      <c r="E56" s="60">
        <f>'NECO-ELECTRIC'!E56+'NECO-GAS'!E56</f>
        <v>598467.31000000006</v>
      </c>
      <c r="F56" s="60">
        <f>'NECO-ELECTRIC'!F56+'NECO-GAS'!F56</f>
        <v>317548.90000000002</v>
      </c>
      <c r="G56" s="60">
        <f>'NECO-ELECTRIC'!G56+'NECO-GAS'!G56</f>
        <v>301780.39</v>
      </c>
      <c r="H56" s="60">
        <f>'NECO-ELECTRIC'!H56+'NECO-GAS'!H56</f>
        <v>307690</v>
      </c>
      <c r="I56" s="60">
        <f>'NECO-ELECTRIC'!I56+'NECO-GAS'!I56</f>
        <v>301674.51</v>
      </c>
      <c r="J56" s="60">
        <f>'NECO-ELECTRIC'!J56+'NECO-GAS'!J56</f>
        <v>287268.82</v>
      </c>
      <c r="K56" s="60">
        <f>'NECO-ELECTRIC'!K56+'NECO-GAS'!K56</f>
        <v>215214.40999999997</v>
      </c>
      <c r="L56" s="266">
        <f>'NECO-ELECTRIC'!L56+'NECO-GAS'!L56</f>
        <v>242653.2</v>
      </c>
      <c r="M56" s="61">
        <f>'NECO-ELECTRIC'!M56+'NECO-GAS'!M56</f>
        <v>699191.54</v>
      </c>
      <c r="N56" s="60">
        <f>'NECO-ELECTRIC'!N56+'NECO-GAS'!N56</f>
        <v>307847.14</v>
      </c>
      <c r="O56" s="61">
        <f>'NECO-ELECTRIC'!O56+'NECO-GAS'!O56</f>
        <v>723402.97</v>
      </c>
      <c r="P56" s="60">
        <f>'NECO-ELECTRIC'!P56+'NECO-GAS'!P56</f>
        <v>1041982</v>
      </c>
      <c r="Q56" s="60">
        <f>'NECO-ELECTRIC'!Q56+'NECO-GAS'!Q56</f>
        <v>788374</v>
      </c>
      <c r="R56" s="60">
        <f>'NECO-ELECTRIC'!R56+'NECO-GAS'!R56</f>
        <v>636171</v>
      </c>
      <c r="S56" s="60">
        <f>'NECO-ELECTRIC'!S56+'NECO-GAS'!S56</f>
        <v>1270032</v>
      </c>
      <c r="T56" s="60">
        <f>'NECO-ELECTRIC'!T56+'NECO-GAS'!T56</f>
        <v>1362015</v>
      </c>
      <c r="U56" s="60">
        <f>'NECO-ELECTRIC'!U56+'NECO-GAS'!U56</f>
        <v>503959</v>
      </c>
      <c r="V56" s="60">
        <f>'NECO-ELECTRIC'!V56+'NECO-GAS'!V56</f>
        <v>829052</v>
      </c>
      <c r="W56" s="60">
        <f>'NECO-ELECTRIC'!W56+'NECO-GAS'!W56</f>
        <v>473965</v>
      </c>
      <c r="X56" s="266">
        <f>'NECO-ELECTRIC'!X56+'NECO-GAS'!X56</f>
        <v>994249</v>
      </c>
      <c r="Y56" s="61">
        <f>'NECO-ELECTRIC'!Y56+'NECO-GAS'!Y56</f>
        <v>982116</v>
      </c>
      <c r="Z56" s="233">
        <f>'NECO-ELECTRIC'!Z56+'NECO-GAS'!Z56</f>
        <v>576331</v>
      </c>
      <c r="AA56" s="233">
        <f>'NECO-ELECTRIC'!AA56+'NECO-GAS'!AA56</f>
        <v>637177</v>
      </c>
      <c r="AB56" s="233">
        <f>'NECO-ELECTRIC'!AB56+'NECO-GAS'!AB56</f>
        <v>1369121</v>
      </c>
      <c r="AC56" s="233">
        <f>'NECO-ELECTRIC'!AC56+'NECO-GAS'!AC56</f>
        <v>864430</v>
      </c>
      <c r="AD56" s="233">
        <f>'NECO-ELECTRIC'!AD56+'NECO-GAS'!AD56</f>
        <v>1037744</v>
      </c>
      <c r="AE56" s="233">
        <f>'NECO-ELECTRIC'!AE56+'NECO-GAS'!AE56</f>
        <v>931167</v>
      </c>
      <c r="AF56" s="233">
        <f>'NECO-ELECTRIC'!AF56+'NECO-GAS'!AF56</f>
        <v>1012937</v>
      </c>
      <c r="AG56" s="233">
        <f>'NECO-ELECTRIC'!AG56+'NECO-GAS'!AG56</f>
        <v>882121</v>
      </c>
      <c r="AH56" s="233">
        <f>'NECO-ELECTRIC'!AH56+'NECO-GAS'!AH56</f>
        <v>889209</v>
      </c>
      <c r="AI56" s="60">
        <f>'NECO-ELECTRIC'!AI56+'NECO-GAS'!AI56</f>
        <v>1994461</v>
      </c>
      <c r="AJ56" s="383">
        <f>'NECO-ELECTRIC'!AJ56+'NECO-GAS'!AJ56</f>
        <v>1336171</v>
      </c>
      <c r="AK56" s="171">
        <f t="shared" si="168"/>
        <v>0.54980170053725019</v>
      </c>
      <c r="AL56" s="171">
        <f t="shared" si="168"/>
        <v>1.0561276098250105</v>
      </c>
      <c r="AM56" s="171">
        <f t="shared" si="168"/>
        <v>0.31732174310406347</v>
      </c>
      <c r="AN56" s="171">
        <f t="shared" si="168"/>
        <v>1.0033796369629999</v>
      </c>
      <c r="AO56" s="171">
        <f t="shared" si="168"/>
        <v>3.2084643074389292</v>
      </c>
      <c r="AP56" s="171">
        <f t="shared" si="168"/>
        <v>3.4265819493646203</v>
      </c>
      <c r="AQ56" s="171">
        <f t="shared" si="168"/>
        <v>0.67053888643094173</v>
      </c>
      <c r="AR56" s="171">
        <f t="shared" si="168"/>
        <v>1.8859797593069791</v>
      </c>
      <c r="AS56" s="171">
        <f t="shared" si="168"/>
        <v>1.2022921234688702</v>
      </c>
      <c r="AT56" s="171">
        <f t="shared" si="168"/>
        <v>3.0974073286484578</v>
      </c>
      <c r="AU56" s="171">
        <f t="shared" si="169"/>
        <v>0.40464514201644936</v>
      </c>
      <c r="AV56" s="171">
        <f t="shared" si="169"/>
        <v>0.872133682970061</v>
      </c>
      <c r="AW56" s="171">
        <f t="shared" si="169"/>
        <v>-0.11919493501664774</v>
      </c>
      <c r="AX56" s="171">
        <f t="shared" si="169"/>
        <v>0.31395839851360197</v>
      </c>
      <c r="AY56" s="171">
        <f t="shared" si="169"/>
        <v>9.6471979035330946E-2</v>
      </c>
      <c r="AZ56" s="171">
        <f t="shared" si="169"/>
        <v>0.63123436937552957</v>
      </c>
      <c r="BA56" s="171">
        <f t="shared" si="169"/>
        <v>-0.26681611172001968</v>
      </c>
      <c r="BB56" s="171">
        <f t="shared" si="169"/>
        <v>-0.2562952684074698</v>
      </c>
      <c r="BC56" s="171">
        <f t="shared" si="169"/>
        <v>0.75038247158995075</v>
      </c>
      <c r="BD56" s="326">
        <f t="shared" si="169"/>
        <v>7.25611903716534E-2</v>
      </c>
      <c r="BE56" s="326">
        <f t="shared" si="169"/>
        <v>3.2080343485278449</v>
      </c>
      <c r="BF56" s="201">
        <f t="shared" si="169"/>
        <v>0.3438997675632563</v>
      </c>
      <c r="BG56" s="40">
        <f t="shared" si="170"/>
        <v>256631.65999999997</v>
      </c>
      <c r="BH56" s="62">
        <f t="shared" si="170"/>
        <v>535212.87</v>
      </c>
      <c r="BI56" s="63">
        <f t="shared" si="170"/>
        <v>189906.68999999994</v>
      </c>
      <c r="BJ56" s="63">
        <f t="shared" si="170"/>
        <v>318622.09999999998</v>
      </c>
      <c r="BK56" s="63">
        <f t="shared" si="170"/>
        <v>968251.61</v>
      </c>
      <c r="BL56" s="63">
        <f t="shared" si="170"/>
        <v>1054325</v>
      </c>
      <c r="BM56" s="63">
        <f t="shared" si="170"/>
        <v>202284.49</v>
      </c>
      <c r="BN56" s="63">
        <f t="shared" si="170"/>
        <v>541783.17999999993</v>
      </c>
      <c r="BO56" s="63">
        <f t="shared" si="170"/>
        <v>258750.59000000003</v>
      </c>
      <c r="BP56" s="63">
        <f t="shared" si="170"/>
        <v>751595.8</v>
      </c>
      <c r="BQ56" s="63">
        <f t="shared" si="171"/>
        <v>282924.45999999996</v>
      </c>
      <c r="BR56" s="63">
        <f t="shared" si="171"/>
        <v>268483.86</v>
      </c>
      <c r="BS56" s="63">
        <f t="shared" si="171"/>
        <v>-86225.969999999972</v>
      </c>
      <c r="BT56" s="63">
        <f t="shared" si="171"/>
        <v>327139</v>
      </c>
      <c r="BU56" s="63">
        <f t="shared" si="171"/>
        <v>76056</v>
      </c>
      <c r="BV56" s="63">
        <f t="shared" si="171"/>
        <v>401573</v>
      </c>
      <c r="BW56" s="63">
        <f t="shared" si="171"/>
        <v>-338865</v>
      </c>
      <c r="BX56" s="63">
        <f t="shared" si="171"/>
        <v>-349078</v>
      </c>
      <c r="BY56" s="63">
        <f t="shared" si="171"/>
        <v>378162</v>
      </c>
      <c r="BZ56" s="339">
        <f t="shared" si="171"/>
        <v>60157</v>
      </c>
      <c r="CA56" s="339">
        <f t="shared" si="171"/>
        <v>1520496</v>
      </c>
      <c r="CB56" s="360">
        <f t="shared" si="171"/>
        <v>341922</v>
      </c>
      <c r="CC56" s="369"/>
    </row>
    <row r="57" spans="1:81" s="123" customFormat="1" x14ac:dyDescent="0.3">
      <c r="A57" s="141"/>
      <c r="B57" s="39" t="s">
        <v>35</v>
      </c>
      <c r="C57" s="133">
        <f>SUM(C52:C56)</f>
        <v>11344335.270000001</v>
      </c>
      <c r="D57" s="134">
        <f t="shared" ref="D57:BI57" si="172">SUM(D52:D56)</f>
        <v>12722083.35</v>
      </c>
      <c r="E57" s="134">
        <f t="shared" si="172"/>
        <v>12686699.740000002</v>
      </c>
      <c r="F57" s="134">
        <f t="shared" si="172"/>
        <v>9397914.8200000022</v>
      </c>
      <c r="G57" s="134">
        <f t="shared" si="172"/>
        <v>7199199.330000001</v>
      </c>
      <c r="H57" s="134">
        <f t="shared" si="172"/>
        <v>6847515.6399999997</v>
      </c>
      <c r="I57" s="134">
        <f t="shared" si="172"/>
        <v>7349681.2199999997</v>
      </c>
      <c r="J57" s="134">
        <f t="shared" si="172"/>
        <v>8946995.3900000006</v>
      </c>
      <c r="K57" s="134">
        <f t="shared" si="172"/>
        <v>8809555.1799999997</v>
      </c>
      <c r="L57" s="273">
        <f t="shared" si="172"/>
        <v>8313240.5900000008</v>
      </c>
      <c r="M57" s="43">
        <f t="shared" si="172"/>
        <v>10405412.34</v>
      </c>
      <c r="N57" s="134">
        <f t="shared" si="172"/>
        <v>12049033.170000002</v>
      </c>
      <c r="O57" s="43">
        <f t="shared" si="172"/>
        <v>15974179.560000002</v>
      </c>
      <c r="P57" s="134">
        <f t="shared" ref="P57:R57" si="173">SUM(P52:P56)</f>
        <v>18700330</v>
      </c>
      <c r="Q57" s="134">
        <f t="shared" si="173"/>
        <v>17356827</v>
      </c>
      <c r="R57" s="134">
        <f t="shared" si="173"/>
        <v>15365589</v>
      </c>
      <c r="S57" s="134">
        <f t="shared" ref="S57:T57" si="174">SUM(S52:S56)</f>
        <v>13547166</v>
      </c>
      <c r="T57" s="134">
        <f t="shared" si="174"/>
        <v>11539228</v>
      </c>
      <c r="U57" s="134">
        <f t="shared" ref="U57:V57" si="175">SUM(U52:U56)</f>
        <v>12937602</v>
      </c>
      <c r="V57" s="134">
        <f t="shared" si="175"/>
        <v>15519013</v>
      </c>
      <c r="W57" s="134">
        <f t="shared" ref="W57" si="176">SUM(W52:W56)</f>
        <v>14093076</v>
      </c>
      <c r="X57" s="273">
        <f t="shared" ref="X57:Y57" si="177">SUM(X52:X56)</f>
        <v>12447107</v>
      </c>
      <c r="Y57" s="43">
        <f t="shared" si="177"/>
        <v>13139182</v>
      </c>
      <c r="Z57" s="241">
        <f t="shared" ref="Z57" si="178">SUM(Z52:Z56)</f>
        <v>15396878</v>
      </c>
      <c r="AA57" s="241">
        <f t="shared" ref="AA57:AB57" si="179">SUM(AA52:AA56)</f>
        <v>19901981</v>
      </c>
      <c r="AB57" s="241">
        <f t="shared" si="179"/>
        <v>22074415</v>
      </c>
      <c r="AC57" s="241">
        <f t="shared" ref="AC57:AD57" si="180">SUM(AC52:AC56)</f>
        <v>18567886</v>
      </c>
      <c r="AD57" s="241">
        <f t="shared" si="180"/>
        <v>14795665</v>
      </c>
      <c r="AE57" s="241">
        <f t="shared" ref="AE57" si="181">SUM(AE52:AE56)</f>
        <v>11123003</v>
      </c>
      <c r="AF57" s="241">
        <f t="shared" ref="AF57" si="182">SUM(AF52:AF56)</f>
        <v>10859482</v>
      </c>
      <c r="AG57" s="241">
        <f t="shared" ref="AG57:AH57" si="183">SUM(AG52:AG56)</f>
        <v>11540545</v>
      </c>
      <c r="AH57" s="241">
        <f t="shared" si="183"/>
        <v>11832047</v>
      </c>
      <c r="AI57" s="134">
        <f t="shared" ref="AI57" si="184">SUM(AI52:AI56)</f>
        <v>14407240</v>
      </c>
      <c r="AJ57" s="384">
        <f t="shared" ref="AJ57" si="185">SUM(AJ52:AJ56)</f>
        <v>12224782</v>
      </c>
      <c r="AK57" s="202">
        <f t="shared" si="168"/>
        <v>0.40811948693402822</v>
      </c>
      <c r="AL57" s="203">
        <f t="shared" si="168"/>
        <v>0.46991097963526551</v>
      </c>
      <c r="AM57" s="204">
        <f t="shared" si="168"/>
        <v>0.36811206662955176</v>
      </c>
      <c r="AN57" s="204">
        <f t="shared" si="168"/>
        <v>0.63499981584212706</v>
      </c>
      <c r="AO57" s="204">
        <f t="shared" si="168"/>
        <v>0.88176009289633017</v>
      </c>
      <c r="AP57" s="204">
        <f t="shared" si="168"/>
        <v>0.68517001006806033</v>
      </c>
      <c r="AQ57" s="204">
        <f t="shared" si="168"/>
        <v>0.76029430566241629</v>
      </c>
      <c r="AR57" s="204">
        <f t="shared" si="168"/>
        <v>0.73455023988785118</v>
      </c>
      <c r="AS57" s="204">
        <f t="shared" si="168"/>
        <v>0.59974887631046092</v>
      </c>
      <c r="AT57" s="204">
        <f t="shared" si="168"/>
        <v>0.49726293438116398</v>
      </c>
      <c r="AU57" s="204">
        <f t="shared" si="169"/>
        <v>0.26272574028527157</v>
      </c>
      <c r="AV57" s="204">
        <f t="shared" si="169"/>
        <v>0.27785173986702516</v>
      </c>
      <c r="AW57" s="204">
        <f t="shared" si="169"/>
        <v>0.2458843927005411</v>
      </c>
      <c r="AX57" s="204">
        <f t="shared" si="169"/>
        <v>0.18042916889701946</v>
      </c>
      <c r="AY57" s="204">
        <f t="shared" si="169"/>
        <v>6.9774216220510818E-2</v>
      </c>
      <c r="AZ57" s="204">
        <f t="shared" si="169"/>
        <v>-3.7090930910621128E-2</v>
      </c>
      <c r="BA57" s="204">
        <f t="shared" si="169"/>
        <v>-0.17894244449355681</v>
      </c>
      <c r="BB57" s="204">
        <f t="shared" si="169"/>
        <v>-5.8907406977312518E-2</v>
      </c>
      <c r="BC57" s="204">
        <f t="shared" si="169"/>
        <v>-0.10798423077166851</v>
      </c>
      <c r="BD57" s="329">
        <f t="shared" si="169"/>
        <v>-0.23757735108540731</v>
      </c>
      <c r="BE57" s="329">
        <f t="shared" si="169"/>
        <v>2.2292081586730961E-2</v>
      </c>
      <c r="BF57" s="205">
        <f t="shared" si="169"/>
        <v>-1.7861580204942402E-2</v>
      </c>
      <c r="BG57" s="133">
        <f t="shared" si="144"/>
        <v>4629844.29</v>
      </c>
      <c r="BH57" s="136">
        <f t="shared" si="172"/>
        <v>5978246.6500000013</v>
      </c>
      <c r="BI57" s="137">
        <f t="shared" si="172"/>
        <v>4670127.26</v>
      </c>
      <c r="BJ57" s="137">
        <f t="shared" ref="BJ57:BK57" si="186">SUM(BJ52:BJ56)</f>
        <v>5967674.1799999988</v>
      </c>
      <c r="BK57" s="137">
        <f t="shared" si="186"/>
        <v>6347966.669999999</v>
      </c>
      <c r="BL57" s="137">
        <f t="shared" ref="BL57:BM57" si="187">SUM(BL52:BL56)</f>
        <v>4691712.3600000003</v>
      </c>
      <c r="BM57" s="137">
        <f t="shared" si="187"/>
        <v>5587920.7800000003</v>
      </c>
      <c r="BN57" s="137">
        <f t="shared" ref="BN57:BO57" si="188">SUM(BN52:BN56)</f>
        <v>6572017.6099999994</v>
      </c>
      <c r="BO57" s="137">
        <f t="shared" si="188"/>
        <v>5283520.82</v>
      </c>
      <c r="BP57" s="137">
        <f t="shared" ref="BP57:BQ57" si="189">SUM(BP52:BP56)</f>
        <v>4133866.41</v>
      </c>
      <c r="BQ57" s="137">
        <f t="shared" si="189"/>
        <v>2733769.66</v>
      </c>
      <c r="BR57" s="137">
        <f t="shared" ref="BR57" si="190">SUM(BR52:BR56)</f>
        <v>3347844.8299999991</v>
      </c>
      <c r="BS57" s="137">
        <f t="shared" ref="BS57:BT57" si="191">SUM(BS52:BS56)</f>
        <v>3927801.4399999995</v>
      </c>
      <c r="BT57" s="137">
        <f t="shared" si="191"/>
        <v>3374085</v>
      </c>
      <c r="BU57" s="137">
        <f t="shared" ref="BU57:BV57" si="192">SUM(BU52:BU56)</f>
        <v>1211059</v>
      </c>
      <c r="BV57" s="137">
        <f t="shared" si="192"/>
        <v>-569924</v>
      </c>
      <c r="BW57" s="137">
        <f t="shared" ref="BW57:BX57" si="193">SUM(BW52:BW56)</f>
        <v>-2424163</v>
      </c>
      <c r="BX57" s="137">
        <f t="shared" si="193"/>
        <v>-679746</v>
      </c>
      <c r="BY57" s="137">
        <f t="shared" ref="BY57:BZ57" si="194">SUM(BY52:BY56)</f>
        <v>-1397057</v>
      </c>
      <c r="BZ57" s="345">
        <f t="shared" si="194"/>
        <v>-3686966</v>
      </c>
      <c r="CA57" s="345">
        <f t="shared" ref="CA57:CB57" si="195">SUM(CA52:CA56)</f>
        <v>314164</v>
      </c>
      <c r="CB57" s="345">
        <f t="shared" si="195"/>
        <v>-222325</v>
      </c>
      <c r="CC57" s="370"/>
    </row>
    <row r="58" spans="1:81" s="38" customFormat="1" x14ac:dyDescent="0.3">
      <c r="A58" s="140">
        <f>+A51+1</f>
        <v>8</v>
      </c>
      <c r="B58" s="44" t="s">
        <v>25</v>
      </c>
      <c r="C58" s="45"/>
      <c r="D58" s="46"/>
      <c r="E58" s="46"/>
      <c r="F58" s="46"/>
      <c r="G58" s="46"/>
      <c r="H58" s="46"/>
      <c r="I58" s="46"/>
      <c r="J58" s="46"/>
      <c r="K58" s="46"/>
      <c r="L58" s="274"/>
      <c r="M58" s="47"/>
      <c r="N58" s="46"/>
      <c r="O58" s="47"/>
      <c r="P58" s="46"/>
      <c r="Q58" s="46"/>
      <c r="R58" s="46"/>
      <c r="S58" s="46"/>
      <c r="T58" s="46"/>
      <c r="U58" s="46"/>
      <c r="V58" s="46"/>
      <c r="W58" s="46"/>
      <c r="X58" s="274"/>
      <c r="Y58" s="47"/>
      <c r="Z58" s="242"/>
      <c r="AA58" s="242"/>
      <c r="AB58" s="242"/>
      <c r="AC58" s="242"/>
      <c r="AD58" s="242"/>
      <c r="AE58" s="242"/>
      <c r="AF58" s="242"/>
      <c r="AG58" s="242"/>
      <c r="AH58" s="242"/>
      <c r="AI58" s="46"/>
      <c r="AJ58" s="385"/>
      <c r="AK58" s="206"/>
      <c r="AL58" s="207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330"/>
      <c r="BE58" s="330"/>
      <c r="BF58" s="209"/>
      <c r="BG58" s="45"/>
      <c r="BH58" s="48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346"/>
      <c r="CA58" s="346"/>
      <c r="CB58" s="346"/>
      <c r="CC58" s="369"/>
    </row>
    <row r="59" spans="1:81" s="38" customFormat="1" x14ac:dyDescent="0.3">
      <c r="A59" s="140"/>
      <c r="B59" s="39" t="s">
        <v>30</v>
      </c>
      <c r="C59" s="59">
        <f>'NECO-ELECTRIC'!C59+'NECO-GAS'!C59</f>
        <v>18341187.009999998</v>
      </c>
      <c r="D59" s="60">
        <f>'NECO-ELECTRIC'!D59+'NECO-GAS'!D59</f>
        <v>19867236.649999999</v>
      </c>
      <c r="E59" s="60">
        <f>'NECO-ELECTRIC'!E59+'NECO-GAS'!E59</f>
        <v>21086406.170000002</v>
      </c>
      <c r="F59" s="60">
        <f>'NECO-ELECTRIC'!F59+'NECO-GAS'!F59</f>
        <v>23226854.140000001</v>
      </c>
      <c r="G59" s="60">
        <f>'NECO-ELECTRIC'!G59+'NECO-GAS'!G59</f>
        <v>24007655.630000003</v>
      </c>
      <c r="H59" s="60">
        <f>'NECO-ELECTRIC'!H59+'NECO-GAS'!H59</f>
        <v>23926996.700000003</v>
      </c>
      <c r="I59" s="60">
        <f>'NECO-ELECTRIC'!I59+'NECO-GAS'!I59</f>
        <v>23802670.199999999</v>
      </c>
      <c r="J59" s="60">
        <f>'NECO-ELECTRIC'!J59+'NECO-GAS'!J59</f>
        <v>23858645.079999998</v>
      </c>
      <c r="K59" s="60">
        <f>'NECO-ELECTRIC'!K59+'NECO-GAS'!K59</f>
        <v>26230924.579999998</v>
      </c>
      <c r="L59" s="266">
        <f>'NECO-ELECTRIC'!L59+'NECO-GAS'!L59</f>
        <v>27458256.490000002</v>
      </c>
      <c r="M59" s="61">
        <f>'NECO-ELECTRIC'!M59+'NECO-GAS'!M59</f>
        <v>29004164.530000001</v>
      </c>
      <c r="N59" s="60">
        <f>'NECO-ELECTRIC'!N59+'NECO-GAS'!N59</f>
        <v>29874694.329999998</v>
      </c>
      <c r="O59" s="61">
        <f>'NECO-ELECTRIC'!O59+'NECO-GAS'!O59</f>
        <v>32607501.829999998</v>
      </c>
      <c r="P59" s="60">
        <f>'NECO-ELECTRIC'!P59+'NECO-GAS'!P59</f>
        <v>38586035</v>
      </c>
      <c r="Q59" s="60">
        <f>'NECO-ELECTRIC'!Q59+'NECO-GAS'!Q59</f>
        <v>44148487</v>
      </c>
      <c r="R59" s="60">
        <f>'NECO-ELECTRIC'!R59+'NECO-GAS'!R59</f>
        <v>47339782</v>
      </c>
      <c r="S59" s="60">
        <f>'NECO-ELECTRIC'!S59+'NECO-GAS'!S59</f>
        <v>50832240</v>
      </c>
      <c r="T59" s="60">
        <f>'NECO-ELECTRIC'!T59+'NECO-GAS'!T59</f>
        <v>54140759</v>
      </c>
      <c r="U59" s="60">
        <f>'NECO-ELECTRIC'!U59+'NECO-GAS'!U59</f>
        <v>55266777</v>
      </c>
      <c r="V59" s="60">
        <f>'NECO-ELECTRIC'!V59+'NECO-GAS'!V59</f>
        <v>60007926</v>
      </c>
      <c r="W59" s="60">
        <f>'NECO-ELECTRIC'!W59+'NECO-GAS'!W59</f>
        <v>65659683</v>
      </c>
      <c r="X59" s="266">
        <f>'NECO-ELECTRIC'!X59+'NECO-GAS'!X59</f>
        <v>70139287</v>
      </c>
      <c r="Y59" s="61">
        <f>'NECO-ELECTRIC'!Y59+'NECO-GAS'!Y59</f>
        <v>71086213</v>
      </c>
      <c r="Z59" s="233">
        <f>'NECO-ELECTRIC'!Z59+'NECO-GAS'!Z59</f>
        <v>73372546</v>
      </c>
      <c r="AA59" s="233">
        <f>'NECO-ELECTRIC'!AA59+'NECO-GAS'!AA59</f>
        <v>74406572</v>
      </c>
      <c r="AB59" s="233">
        <f>'NECO-ELECTRIC'!AB59+'NECO-GAS'!AB59</f>
        <v>81933382</v>
      </c>
      <c r="AC59" s="233">
        <f>'NECO-ELECTRIC'!AC59+'NECO-GAS'!AC59</f>
        <v>87444058</v>
      </c>
      <c r="AD59" s="233">
        <f>'NECO-ELECTRIC'!AD59+'NECO-GAS'!AD59</f>
        <v>88485416</v>
      </c>
      <c r="AE59" s="233">
        <f>'NECO-ELECTRIC'!AE59+'NECO-GAS'!AE59</f>
        <v>74417050</v>
      </c>
      <c r="AF59" s="233">
        <f>'NECO-ELECTRIC'!AF59+'NECO-GAS'!AF59</f>
        <v>71988747</v>
      </c>
      <c r="AG59" s="233">
        <f>'NECO-ELECTRIC'!AG59+'NECO-GAS'!AG59</f>
        <v>68535318</v>
      </c>
      <c r="AH59" s="233">
        <f>'NECO-ELECTRIC'!AH59+'NECO-GAS'!AH59</f>
        <v>66521037</v>
      </c>
      <c r="AI59" s="60">
        <f>'NECO-ELECTRIC'!AI59+'NECO-GAS'!AI59</f>
        <v>64573550</v>
      </c>
      <c r="AJ59" s="383">
        <f>'NECO-ELECTRIC'!AJ59+'NECO-GAS'!AJ59</f>
        <v>65843188</v>
      </c>
      <c r="AK59" s="171">
        <f t="shared" ref="AK59:AT64" si="196">IF(ISERROR((O59-C59)/C59)=TRUE,0,(O59-C59)/C59)</f>
        <v>0.77782941814080564</v>
      </c>
      <c r="AL59" s="171">
        <f t="shared" si="196"/>
        <v>0.9421943614891205</v>
      </c>
      <c r="AM59" s="171">
        <f t="shared" si="196"/>
        <v>1.0936942333402846</v>
      </c>
      <c r="AN59" s="171">
        <f t="shared" si="196"/>
        <v>1.0381486754365952</v>
      </c>
      <c r="AO59" s="171">
        <f t="shared" si="196"/>
        <v>1.1173346029039153</v>
      </c>
      <c r="AP59" s="171">
        <f t="shared" si="196"/>
        <v>1.2627477940012419</v>
      </c>
      <c r="AQ59" s="171">
        <f t="shared" si="196"/>
        <v>1.3218729888548386</v>
      </c>
      <c r="AR59" s="171">
        <f t="shared" si="196"/>
        <v>1.5151439152889232</v>
      </c>
      <c r="AS59" s="171">
        <f t="shared" si="196"/>
        <v>1.5031402457716954</v>
      </c>
      <c r="AT59" s="171">
        <f t="shared" si="196"/>
        <v>1.5543969634613897</v>
      </c>
      <c r="AU59" s="171">
        <f t="shared" ref="AU59:BF64" si="197">IF(ISERROR((Y59-M59)/M59)=TRUE,0,(Y59-M59)/M59)</f>
        <v>1.450896764375788</v>
      </c>
      <c r="AV59" s="171">
        <f t="shared" si="197"/>
        <v>1.4560099323366031</v>
      </c>
      <c r="AW59" s="171">
        <f t="shared" si="197"/>
        <v>1.2818850823936303</v>
      </c>
      <c r="AX59" s="171">
        <f t="shared" si="197"/>
        <v>1.1233946944794924</v>
      </c>
      <c r="AY59" s="171">
        <f t="shared" si="197"/>
        <v>0.9806807422415178</v>
      </c>
      <c r="AZ59" s="171">
        <f t="shared" si="197"/>
        <v>0.8691555444847634</v>
      </c>
      <c r="BA59" s="171">
        <f t="shared" si="197"/>
        <v>0.46397345464217199</v>
      </c>
      <c r="BB59" s="171">
        <f t="shared" si="197"/>
        <v>0.32965899129711129</v>
      </c>
      <c r="BC59" s="171">
        <f t="shared" si="197"/>
        <v>0.24008168596478857</v>
      </c>
      <c r="BD59" s="326">
        <f t="shared" si="197"/>
        <v>0.10853751219463909</v>
      </c>
      <c r="BE59" s="326">
        <f t="shared" si="197"/>
        <v>-1.6541855677250222E-2</v>
      </c>
      <c r="BF59" s="201">
        <f t="shared" si="197"/>
        <v>-6.1250964812345467E-2</v>
      </c>
      <c r="BG59" s="40">
        <f t="shared" ref="BG59:BP63" si="198">O59-C59</f>
        <v>14266314.82</v>
      </c>
      <c r="BH59" s="62">
        <f t="shared" si="198"/>
        <v>18718798.350000001</v>
      </c>
      <c r="BI59" s="63">
        <f t="shared" si="198"/>
        <v>23062080.829999998</v>
      </c>
      <c r="BJ59" s="63">
        <f t="shared" si="198"/>
        <v>24112927.859999999</v>
      </c>
      <c r="BK59" s="63">
        <f t="shared" si="198"/>
        <v>26824584.369999997</v>
      </c>
      <c r="BL59" s="63">
        <f t="shared" si="198"/>
        <v>30213762.299999997</v>
      </c>
      <c r="BM59" s="63">
        <f t="shared" si="198"/>
        <v>31464106.800000001</v>
      </c>
      <c r="BN59" s="63">
        <f t="shared" si="198"/>
        <v>36149280.920000002</v>
      </c>
      <c r="BO59" s="63">
        <f t="shared" si="198"/>
        <v>39428758.420000002</v>
      </c>
      <c r="BP59" s="63">
        <f t="shared" si="198"/>
        <v>42681030.509999998</v>
      </c>
      <c r="BQ59" s="63">
        <f t="shared" ref="BQ59:CB63" si="199">Y59-M59</f>
        <v>42082048.469999999</v>
      </c>
      <c r="BR59" s="63">
        <f t="shared" si="199"/>
        <v>43497851.670000002</v>
      </c>
      <c r="BS59" s="63">
        <f t="shared" si="199"/>
        <v>41799070.170000002</v>
      </c>
      <c r="BT59" s="63">
        <f t="shared" si="199"/>
        <v>43347347</v>
      </c>
      <c r="BU59" s="63">
        <f t="shared" si="199"/>
        <v>43295571</v>
      </c>
      <c r="BV59" s="63">
        <f t="shared" si="199"/>
        <v>41145634</v>
      </c>
      <c r="BW59" s="63">
        <f t="shared" si="199"/>
        <v>23584810</v>
      </c>
      <c r="BX59" s="63">
        <f t="shared" si="199"/>
        <v>17847988</v>
      </c>
      <c r="BY59" s="63">
        <f t="shared" si="199"/>
        <v>13268541</v>
      </c>
      <c r="BZ59" s="339">
        <f t="shared" si="199"/>
        <v>6513111</v>
      </c>
      <c r="CA59" s="339">
        <f t="shared" si="199"/>
        <v>-1086133</v>
      </c>
      <c r="CB59" s="360">
        <f t="shared" si="199"/>
        <v>-4296099</v>
      </c>
      <c r="CC59" s="369"/>
    </row>
    <row r="60" spans="1:81" s="38" customFormat="1" x14ac:dyDescent="0.3">
      <c r="A60" s="140"/>
      <c r="B60" s="39" t="s">
        <v>31</v>
      </c>
      <c r="C60" s="59">
        <f>'NECO-ELECTRIC'!C60+'NECO-GAS'!C60</f>
        <v>11754374.02</v>
      </c>
      <c r="D60" s="60">
        <f>'NECO-ELECTRIC'!D60+'NECO-GAS'!D60</f>
        <v>12715678.17</v>
      </c>
      <c r="E60" s="60">
        <f>'NECO-ELECTRIC'!E60+'NECO-GAS'!E60</f>
        <v>12721947.369999999</v>
      </c>
      <c r="F60" s="60">
        <f>'NECO-ELECTRIC'!F60+'NECO-GAS'!F60</f>
        <v>12548754.620000001</v>
      </c>
      <c r="G60" s="60">
        <f>'NECO-ELECTRIC'!G60+'NECO-GAS'!G60</f>
        <v>12476064.65</v>
      </c>
      <c r="H60" s="60">
        <f>'NECO-ELECTRIC'!H60+'NECO-GAS'!H60</f>
        <v>12615321.92</v>
      </c>
      <c r="I60" s="60">
        <f>'NECO-ELECTRIC'!I60+'NECO-GAS'!I60</f>
        <v>12726427.91</v>
      </c>
      <c r="J60" s="60">
        <f>'NECO-ELECTRIC'!J60+'NECO-GAS'!J60</f>
        <v>12889150.34</v>
      </c>
      <c r="K60" s="60">
        <f>'NECO-ELECTRIC'!K60+'NECO-GAS'!K60</f>
        <v>13739248.140000001</v>
      </c>
      <c r="L60" s="266">
        <f>'NECO-ELECTRIC'!L60+'NECO-GAS'!L60</f>
        <v>14074261.609999999</v>
      </c>
      <c r="M60" s="61">
        <f>'NECO-ELECTRIC'!M60+'NECO-GAS'!M60</f>
        <v>14721054.010000002</v>
      </c>
      <c r="N60" s="60">
        <f>'NECO-ELECTRIC'!N60+'NECO-GAS'!N60</f>
        <v>13809502.5</v>
      </c>
      <c r="O60" s="61">
        <f>'NECO-ELECTRIC'!O60+'NECO-GAS'!O60</f>
        <v>14447099.370000001</v>
      </c>
      <c r="P60" s="60">
        <f>'NECO-ELECTRIC'!P60+'NECO-GAS'!P60</f>
        <v>15552080</v>
      </c>
      <c r="Q60" s="60">
        <f>'NECO-ELECTRIC'!Q60+'NECO-GAS'!Q60</f>
        <v>16090700</v>
      </c>
      <c r="R60" s="60">
        <f>'NECO-ELECTRIC'!R60+'NECO-GAS'!R60</f>
        <v>16642429</v>
      </c>
      <c r="S60" s="60">
        <f>'NECO-ELECTRIC'!S60+'NECO-GAS'!S60</f>
        <v>18007784</v>
      </c>
      <c r="T60" s="60">
        <f>'NECO-ELECTRIC'!T60+'NECO-GAS'!T60</f>
        <v>18165623</v>
      </c>
      <c r="U60" s="60">
        <f>'NECO-ELECTRIC'!U60+'NECO-GAS'!U60</f>
        <v>17621147</v>
      </c>
      <c r="V60" s="60">
        <f>'NECO-ELECTRIC'!V60+'NECO-GAS'!V60</f>
        <v>16766172</v>
      </c>
      <c r="W60" s="60">
        <f>'NECO-ELECTRIC'!W60+'NECO-GAS'!W60</f>
        <v>17028412</v>
      </c>
      <c r="X60" s="266">
        <f>'NECO-ELECTRIC'!X60+'NECO-GAS'!X60</f>
        <v>17063448</v>
      </c>
      <c r="Y60" s="61">
        <f>'NECO-ELECTRIC'!Y60+'NECO-GAS'!Y60</f>
        <v>16781695</v>
      </c>
      <c r="Z60" s="233">
        <f>'NECO-ELECTRIC'!Z60+'NECO-GAS'!Z60</f>
        <v>17268332</v>
      </c>
      <c r="AA60" s="233">
        <f>'NECO-ELECTRIC'!AA60+'NECO-GAS'!AA60</f>
        <v>17672903</v>
      </c>
      <c r="AB60" s="233">
        <f>'NECO-ELECTRIC'!AB60+'NECO-GAS'!AB60</f>
        <v>18640631</v>
      </c>
      <c r="AC60" s="233">
        <f>'NECO-ELECTRIC'!AC60+'NECO-GAS'!AC60</f>
        <v>20211406</v>
      </c>
      <c r="AD60" s="233">
        <f>'NECO-ELECTRIC'!AD60+'NECO-GAS'!AD60</f>
        <v>20770025</v>
      </c>
      <c r="AE60" s="233">
        <f>'NECO-ELECTRIC'!AE60+'NECO-GAS'!AE60</f>
        <v>30008422</v>
      </c>
      <c r="AF60" s="233">
        <f>'NECO-ELECTRIC'!AF60+'NECO-GAS'!AF60</f>
        <v>27582751</v>
      </c>
      <c r="AG60" s="233">
        <f>'NECO-ELECTRIC'!AG60+'NECO-GAS'!AG60</f>
        <v>26092911</v>
      </c>
      <c r="AH60" s="233">
        <f>'NECO-ELECTRIC'!AH60+'NECO-GAS'!AH60</f>
        <v>25109865</v>
      </c>
      <c r="AI60" s="60">
        <f>'NECO-ELECTRIC'!AI60+'NECO-GAS'!AI60</f>
        <v>25761136</v>
      </c>
      <c r="AJ60" s="383">
        <f>'NECO-ELECTRIC'!AJ60+'NECO-GAS'!AJ60</f>
        <v>25304817</v>
      </c>
      <c r="AK60" s="171">
        <f t="shared" si="196"/>
        <v>0.22908283719901587</v>
      </c>
      <c r="AL60" s="171">
        <f t="shared" si="196"/>
        <v>0.22306335470898445</v>
      </c>
      <c r="AM60" s="171">
        <f t="shared" si="196"/>
        <v>0.26479850387873449</v>
      </c>
      <c r="AN60" s="171">
        <f t="shared" si="196"/>
        <v>0.32622156572219263</v>
      </c>
      <c r="AO60" s="171">
        <f t="shared" si="196"/>
        <v>0.44338655699415597</v>
      </c>
      <c r="AP60" s="171">
        <f t="shared" si="196"/>
        <v>0.43996507700692905</v>
      </c>
      <c r="AQ60" s="171">
        <f t="shared" si="196"/>
        <v>0.38461060123193669</v>
      </c>
      <c r="AR60" s="171">
        <f t="shared" si="196"/>
        <v>0.30079730298188145</v>
      </c>
      <c r="AS60" s="171">
        <f t="shared" si="196"/>
        <v>0.23939911605672473</v>
      </c>
      <c r="AT60" s="171">
        <f t="shared" si="196"/>
        <v>0.21238672925307381</v>
      </c>
      <c r="AU60" s="171">
        <f t="shared" si="197"/>
        <v>0.13997917462976539</v>
      </c>
      <c r="AV60" s="171">
        <f t="shared" si="197"/>
        <v>0.25046735029013534</v>
      </c>
      <c r="AW60" s="171">
        <f t="shared" si="197"/>
        <v>0.22328382655818879</v>
      </c>
      <c r="AX60" s="171">
        <f t="shared" si="197"/>
        <v>0.19859407873416288</v>
      </c>
      <c r="AY60" s="171">
        <f t="shared" si="197"/>
        <v>0.25609240120069354</v>
      </c>
      <c r="AZ60" s="171">
        <f t="shared" si="197"/>
        <v>0.24801644038859952</v>
      </c>
      <c r="BA60" s="171">
        <f t="shared" si="197"/>
        <v>0.66641392411192846</v>
      </c>
      <c r="BB60" s="171">
        <f t="shared" si="197"/>
        <v>0.51840380040915746</v>
      </c>
      <c r="BC60" s="171">
        <f t="shared" si="197"/>
        <v>0.48077256264873108</v>
      </c>
      <c r="BD60" s="326">
        <f t="shared" si="197"/>
        <v>0.49765044757980531</v>
      </c>
      <c r="BE60" s="326">
        <f t="shared" si="197"/>
        <v>0.51283255302960717</v>
      </c>
      <c r="BF60" s="201">
        <f t="shared" si="197"/>
        <v>0.48298380257026596</v>
      </c>
      <c r="BG60" s="40">
        <f t="shared" si="198"/>
        <v>2692725.3500000015</v>
      </c>
      <c r="BH60" s="62">
        <f t="shared" si="198"/>
        <v>2836401.83</v>
      </c>
      <c r="BI60" s="63">
        <f t="shared" si="198"/>
        <v>3368752.6300000008</v>
      </c>
      <c r="BJ60" s="63">
        <f t="shared" si="198"/>
        <v>4093674.379999999</v>
      </c>
      <c r="BK60" s="63">
        <f t="shared" si="198"/>
        <v>5531719.3499999996</v>
      </c>
      <c r="BL60" s="63">
        <f t="shared" si="198"/>
        <v>5550301.0800000001</v>
      </c>
      <c r="BM60" s="63">
        <f t="shared" si="198"/>
        <v>4894719.09</v>
      </c>
      <c r="BN60" s="63">
        <f t="shared" si="198"/>
        <v>3877021.66</v>
      </c>
      <c r="BO60" s="63">
        <f t="shared" si="198"/>
        <v>3289163.8599999994</v>
      </c>
      <c r="BP60" s="63">
        <f t="shared" si="198"/>
        <v>2989186.3900000006</v>
      </c>
      <c r="BQ60" s="63">
        <f t="shared" si="199"/>
        <v>2060640.9899999984</v>
      </c>
      <c r="BR60" s="63">
        <f t="shared" si="199"/>
        <v>3458829.5</v>
      </c>
      <c r="BS60" s="63">
        <f t="shared" si="199"/>
        <v>3225803.629999999</v>
      </c>
      <c r="BT60" s="63">
        <f t="shared" si="199"/>
        <v>3088551</v>
      </c>
      <c r="BU60" s="63">
        <f t="shared" si="199"/>
        <v>4120706</v>
      </c>
      <c r="BV60" s="63">
        <f t="shared" si="199"/>
        <v>4127596</v>
      </c>
      <c r="BW60" s="63">
        <f t="shared" si="199"/>
        <v>12000638</v>
      </c>
      <c r="BX60" s="63">
        <f t="shared" si="199"/>
        <v>9417128</v>
      </c>
      <c r="BY60" s="63">
        <f t="shared" si="199"/>
        <v>8471764</v>
      </c>
      <c r="BZ60" s="339">
        <f t="shared" si="199"/>
        <v>8343693</v>
      </c>
      <c r="CA60" s="339">
        <f t="shared" si="199"/>
        <v>8732724</v>
      </c>
      <c r="CB60" s="360">
        <f t="shared" si="199"/>
        <v>8241369</v>
      </c>
      <c r="CC60" s="369"/>
    </row>
    <row r="61" spans="1:81" s="38" customFormat="1" x14ac:dyDescent="0.3">
      <c r="A61" s="140"/>
      <c r="B61" s="39" t="s">
        <v>32</v>
      </c>
      <c r="C61" s="59">
        <f>'NECO-ELECTRIC'!C61+'NECO-GAS'!C61</f>
        <v>1125266.6399999999</v>
      </c>
      <c r="D61" s="60">
        <f>'NECO-ELECTRIC'!D61+'NECO-GAS'!D61</f>
        <v>1213763.2</v>
      </c>
      <c r="E61" s="60">
        <f>'NECO-ELECTRIC'!E61+'NECO-GAS'!E61</f>
        <v>1306185.52</v>
      </c>
      <c r="F61" s="60">
        <f>'NECO-ELECTRIC'!F61+'NECO-GAS'!F61</f>
        <v>1317937.74</v>
      </c>
      <c r="G61" s="60">
        <f>'NECO-ELECTRIC'!G61+'NECO-GAS'!G61</f>
        <v>1331390.1299999999</v>
      </c>
      <c r="H61" s="60">
        <f>'NECO-ELECTRIC'!H61+'NECO-GAS'!H61</f>
        <v>1277936.98</v>
      </c>
      <c r="I61" s="60">
        <f>'NECO-ELECTRIC'!I61+'NECO-GAS'!I61</f>
        <v>1265551.1300000001</v>
      </c>
      <c r="J61" s="60">
        <f>'NECO-ELECTRIC'!J61+'NECO-GAS'!J61</f>
        <v>1315349.47</v>
      </c>
      <c r="K61" s="60">
        <f>'NECO-ELECTRIC'!K61+'NECO-GAS'!K61</f>
        <v>1437370.55</v>
      </c>
      <c r="L61" s="266">
        <f>'NECO-ELECTRIC'!L61+'NECO-GAS'!L61</f>
        <v>1509838.52</v>
      </c>
      <c r="M61" s="61">
        <f>'NECO-ELECTRIC'!M61+'NECO-GAS'!M61</f>
        <v>1556600.38</v>
      </c>
      <c r="N61" s="60">
        <f>'NECO-ELECTRIC'!N61+'NECO-GAS'!N61</f>
        <v>1705339.0899999999</v>
      </c>
      <c r="O61" s="61">
        <f>'NECO-ELECTRIC'!O61+'NECO-GAS'!O61</f>
        <v>1949783.72</v>
      </c>
      <c r="P61" s="60">
        <f>'NECO-ELECTRIC'!P61+'NECO-GAS'!P61</f>
        <v>2696862</v>
      </c>
      <c r="Q61" s="60">
        <f>'NECO-ELECTRIC'!Q61+'NECO-GAS'!Q61</f>
        <v>3645578</v>
      </c>
      <c r="R61" s="60">
        <f>'NECO-ELECTRIC'!R61+'NECO-GAS'!R61</f>
        <v>4107420</v>
      </c>
      <c r="S61" s="60">
        <f>'NECO-ELECTRIC'!S61+'NECO-GAS'!S61</f>
        <v>4420101</v>
      </c>
      <c r="T61" s="60">
        <f>'NECO-ELECTRIC'!T61+'NECO-GAS'!T61</f>
        <v>4554579</v>
      </c>
      <c r="U61" s="60">
        <f>'NECO-ELECTRIC'!U61+'NECO-GAS'!U61</f>
        <v>4224316</v>
      </c>
      <c r="V61" s="60">
        <f>'NECO-ELECTRIC'!V61+'NECO-GAS'!V61</f>
        <v>3918847</v>
      </c>
      <c r="W61" s="60">
        <f>'NECO-ELECTRIC'!W61+'NECO-GAS'!W61</f>
        <v>4166744</v>
      </c>
      <c r="X61" s="266">
        <f>'NECO-ELECTRIC'!X61+'NECO-GAS'!X61</f>
        <v>4472565</v>
      </c>
      <c r="Y61" s="61">
        <f>'NECO-ELECTRIC'!Y61+'NECO-GAS'!Y61</f>
        <v>4589723</v>
      </c>
      <c r="Z61" s="233">
        <f>'NECO-ELECTRIC'!Z61+'NECO-GAS'!Z61</f>
        <v>4724850</v>
      </c>
      <c r="AA61" s="233">
        <f>'NECO-ELECTRIC'!AA61+'NECO-GAS'!AA61</f>
        <v>4881813</v>
      </c>
      <c r="AB61" s="233">
        <f>'NECO-ELECTRIC'!AB61+'NECO-GAS'!AB61</f>
        <v>5184737</v>
      </c>
      <c r="AC61" s="233">
        <f>'NECO-ELECTRIC'!AC61+'NECO-GAS'!AC61</f>
        <v>5531380</v>
      </c>
      <c r="AD61" s="233">
        <f>'NECO-ELECTRIC'!AD61+'NECO-GAS'!AD61</f>
        <v>5767197</v>
      </c>
      <c r="AE61" s="233">
        <f>'NECO-ELECTRIC'!AE61+'NECO-GAS'!AE61</f>
        <v>5833696</v>
      </c>
      <c r="AF61" s="233">
        <f>'NECO-ELECTRIC'!AF61+'NECO-GAS'!AF61</f>
        <v>5612511</v>
      </c>
      <c r="AG61" s="233">
        <f>'NECO-ELECTRIC'!AG61+'NECO-GAS'!AG61</f>
        <v>5204366</v>
      </c>
      <c r="AH61" s="233">
        <f>'NECO-ELECTRIC'!AH61+'NECO-GAS'!AH61</f>
        <v>4882754</v>
      </c>
      <c r="AI61" s="60">
        <f>'NECO-ELECTRIC'!AI61+'NECO-GAS'!AI61</f>
        <v>4933936</v>
      </c>
      <c r="AJ61" s="383">
        <f>'NECO-ELECTRIC'!AJ61+'NECO-GAS'!AJ61</f>
        <v>5009541</v>
      </c>
      <c r="AK61" s="171">
        <f t="shared" si="196"/>
        <v>0.73273040423556868</v>
      </c>
      <c r="AL61" s="171">
        <f t="shared" si="196"/>
        <v>1.2219012736586512</v>
      </c>
      <c r="AM61" s="171">
        <f t="shared" si="196"/>
        <v>1.7910108818232804</v>
      </c>
      <c r="AN61" s="171">
        <f t="shared" si="196"/>
        <v>2.1165508622584857</v>
      </c>
      <c r="AO61" s="171">
        <f t="shared" si="196"/>
        <v>2.3199142012566973</v>
      </c>
      <c r="AP61" s="171">
        <f t="shared" si="196"/>
        <v>2.5640090796965591</v>
      </c>
      <c r="AQ61" s="171">
        <f t="shared" si="196"/>
        <v>2.3379259832828723</v>
      </c>
      <c r="AR61" s="171">
        <f t="shared" si="196"/>
        <v>1.9793200129544282</v>
      </c>
      <c r="AS61" s="171">
        <f t="shared" si="196"/>
        <v>1.8988655708856705</v>
      </c>
      <c r="AT61" s="171">
        <f t="shared" si="196"/>
        <v>1.9622803635980886</v>
      </c>
      <c r="AU61" s="171">
        <f t="shared" si="197"/>
        <v>1.9485557494210559</v>
      </c>
      <c r="AV61" s="171">
        <f t="shared" si="197"/>
        <v>1.7706219998745236</v>
      </c>
      <c r="AW61" s="171">
        <f t="shared" si="197"/>
        <v>1.5037715465179904</v>
      </c>
      <c r="AX61" s="171">
        <f t="shared" si="197"/>
        <v>0.92250734372022003</v>
      </c>
      <c r="AY61" s="171">
        <f t="shared" si="197"/>
        <v>0.51728477624124347</v>
      </c>
      <c r="AZ61" s="171">
        <f t="shared" si="197"/>
        <v>0.40409234994229953</v>
      </c>
      <c r="BA61" s="171">
        <f t="shared" si="197"/>
        <v>0.31981056541468172</v>
      </c>
      <c r="BB61" s="171">
        <f t="shared" si="197"/>
        <v>0.23227876824619795</v>
      </c>
      <c r="BC61" s="171">
        <f t="shared" si="197"/>
        <v>0.23200205666432153</v>
      </c>
      <c r="BD61" s="326">
        <f t="shared" si="197"/>
        <v>0.24596698978041245</v>
      </c>
      <c r="BE61" s="326">
        <f t="shared" si="197"/>
        <v>0.18412266268338059</v>
      </c>
      <c r="BF61" s="201">
        <f t="shared" si="197"/>
        <v>0.12005996559021501</v>
      </c>
      <c r="BG61" s="40">
        <f t="shared" si="198"/>
        <v>824517.08000000007</v>
      </c>
      <c r="BH61" s="62">
        <f t="shared" si="198"/>
        <v>1483098.8</v>
      </c>
      <c r="BI61" s="63">
        <f t="shared" si="198"/>
        <v>2339392.48</v>
      </c>
      <c r="BJ61" s="63">
        <f t="shared" si="198"/>
        <v>2789482.26</v>
      </c>
      <c r="BK61" s="63">
        <f t="shared" si="198"/>
        <v>3088710.87</v>
      </c>
      <c r="BL61" s="63">
        <f t="shared" si="198"/>
        <v>3276642.02</v>
      </c>
      <c r="BM61" s="63">
        <f t="shared" si="198"/>
        <v>2958764.87</v>
      </c>
      <c r="BN61" s="63">
        <f t="shared" si="198"/>
        <v>2603497.5300000003</v>
      </c>
      <c r="BO61" s="63">
        <f t="shared" si="198"/>
        <v>2729373.45</v>
      </c>
      <c r="BP61" s="63">
        <f t="shared" si="198"/>
        <v>2962726.48</v>
      </c>
      <c r="BQ61" s="63">
        <f t="shared" si="199"/>
        <v>3033122.62</v>
      </c>
      <c r="BR61" s="63">
        <f t="shared" si="199"/>
        <v>3019510.91</v>
      </c>
      <c r="BS61" s="63">
        <f t="shared" si="199"/>
        <v>2932029.2800000003</v>
      </c>
      <c r="BT61" s="63">
        <f t="shared" si="199"/>
        <v>2487875</v>
      </c>
      <c r="BU61" s="63">
        <f t="shared" si="199"/>
        <v>1885802</v>
      </c>
      <c r="BV61" s="63">
        <f t="shared" si="199"/>
        <v>1659777</v>
      </c>
      <c r="BW61" s="63">
        <f t="shared" si="199"/>
        <v>1413595</v>
      </c>
      <c r="BX61" s="63">
        <f t="shared" si="199"/>
        <v>1057932</v>
      </c>
      <c r="BY61" s="63">
        <f t="shared" si="199"/>
        <v>980050</v>
      </c>
      <c r="BZ61" s="339">
        <f t="shared" si="199"/>
        <v>963907</v>
      </c>
      <c r="CA61" s="339">
        <f t="shared" si="199"/>
        <v>767192</v>
      </c>
      <c r="CB61" s="360">
        <f t="shared" si="199"/>
        <v>536976</v>
      </c>
      <c r="CC61" s="369"/>
    </row>
    <row r="62" spans="1:81" s="38" customFormat="1" x14ac:dyDescent="0.3">
      <c r="A62" s="140"/>
      <c r="B62" s="39" t="s">
        <v>33</v>
      </c>
      <c r="C62" s="59">
        <f>'NECO-ELECTRIC'!C62+'NECO-GAS'!C62</f>
        <v>843665.13</v>
      </c>
      <c r="D62" s="60">
        <f>'NECO-ELECTRIC'!D62+'NECO-GAS'!D62</f>
        <v>831338.03</v>
      </c>
      <c r="E62" s="60">
        <f>'NECO-ELECTRIC'!E62+'NECO-GAS'!E62</f>
        <v>853394.77</v>
      </c>
      <c r="F62" s="60">
        <f>'NECO-ELECTRIC'!F62+'NECO-GAS'!F62</f>
        <v>879892.44</v>
      </c>
      <c r="G62" s="60">
        <f>'NECO-ELECTRIC'!G62+'NECO-GAS'!G62</f>
        <v>934779.42</v>
      </c>
      <c r="H62" s="60">
        <f>'NECO-ELECTRIC'!H62+'NECO-GAS'!H62</f>
        <v>916199.66999999993</v>
      </c>
      <c r="I62" s="60">
        <f>'NECO-ELECTRIC'!I62+'NECO-GAS'!I62</f>
        <v>1003123.31</v>
      </c>
      <c r="J62" s="60">
        <f>'NECO-ELECTRIC'!J62+'NECO-GAS'!J62</f>
        <v>980462.12</v>
      </c>
      <c r="K62" s="60">
        <f>'NECO-ELECTRIC'!K62+'NECO-GAS'!K62</f>
        <v>1049815.1299999999</v>
      </c>
      <c r="L62" s="266">
        <f>'NECO-ELECTRIC'!L62+'NECO-GAS'!L62</f>
        <v>1100484.1000000001</v>
      </c>
      <c r="M62" s="61">
        <f>'NECO-ELECTRIC'!M62+'NECO-GAS'!M62</f>
        <v>1114106.74</v>
      </c>
      <c r="N62" s="60">
        <f>'NECO-ELECTRIC'!N62+'NECO-GAS'!N62</f>
        <v>1058784.3</v>
      </c>
      <c r="O62" s="61">
        <f>'NECO-ELECTRIC'!O62+'NECO-GAS'!O62</f>
        <v>1169487.96</v>
      </c>
      <c r="P62" s="60">
        <f>'NECO-ELECTRIC'!P62+'NECO-GAS'!P62</f>
        <v>1754106</v>
      </c>
      <c r="Q62" s="60">
        <f>'NECO-ELECTRIC'!Q62+'NECO-GAS'!Q62</f>
        <v>2542103</v>
      </c>
      <c r="R62" s="60">
        <f>'NECO-ELECTRIC'!R62+'NECO-GAS'!R62</f>
        <v>2910132</v>
      </c>
      <c r="S62" s="60">
        <f>'NECO-ELECTRIC'!S62+'NECO-GAS'!S62</f>
        <v>3063857</v>
      </c>
      <c r="T62" s="60">
        <f>'NECO-ELECTRIC'!T62+'NECO-GAS'!T62</f>
        <v>3002102</v>
      </c>
      <c r="U62" s="60">
        <f>'NECO-ELECTRIC'!U62+'NECO-GAS'!U62</f>
        <v>2758797</v>
      </c>
      <c r="V62" s="60">
        <f>'NECO-ELECTRIC'!V62+'NECO-GAS'!V62</f>
        <v>2436990</v>
      </c>
      <c r="W62" s="60">
        <f>'NECO-ELECTRIC'!W62+'NECO-GAS'!W62</f>
        <v>2606454</v>
      </c>
      <c r="X62" s="266">
        <f>'NECO-ELECTRIC'!X62+'NECO-GAS'!X62</f>
        <v>2743503</v>
      </c>
      <c r="Y62" s="61">
        <f>'NECO-ELECTRIC'!Y62+'NECO-GAS'!Y62</f>
        <v>2626780</v>
      </c>
      <c r="Z62" s="233">
        <f>'NECO-ELECTRIC'!Z62+'NECO-GAS'!Z62</f>
        <v>2540405</v>
      </c>
      <c r="AA62" s="233">
        <f>'NECO-ELECTRIC'!AA62+'NECO-GAS'!AA62</f>
        <v>2386531</v>
      </c>
      <c r="AB62" s="233">
        <f>'NECO-ELECTRIC'!AB62+'NECO-GAS'!AB62</f>
        <v>2476959</v>
      </c>
      <c r="AC62" s="233">
        <f>'NECO-ELECTRIC'!AC62+'NECO-GAS'!AC62</f>
        <v>2714990</v>
      </c>
      <c r="AD62" s="233">
        <f>'NECO-ELECTRIC'!AD62+'NECO-GAS'!AD62</f>
        <v>2866766</v>
      </c>
      <c r="AE62" s="233">
        <f>'NECO-ELECTRIC'!AE62+'NECO-GAS'!AE62</f>
        <v>2757622</v>
      </c>
      <c r="AF62" s="233">
        <f>'NECO-ELECTRIC'!AF62+'NECO-GAS'!AF62</f>
        <v>2816524</v>
      </c>
      <c r="AG62" s="233">
        <f>'NECO-ELECTRIC'!AG62+'NECO-GAS'!AG62</f>
        <v>2637546</v>
      </c>
      <c r="AH62" s="233">
        <f>'NECO-ELECTRIC'!AH62+'NECO-GAS'!AH62</f>
        <v>2799642</v>
      </c>
      <c r="AI62" s="60">
        <f>'NECO-ELECTRIC'!AI62+'NECO-GAS'!AI62</f>
        <v>2863868</v>
      </c>
      <c r="AJ62" s="383">
        <f>'NECO-ELECTRIC'!AJ62+'NECO-GAS'!AJ62</f>
        <v>2744287</v>
      </c>
      <c r="AK62" s="171">
        <f t="shared" si="196"/>
        <v>0.38619923760509095</v>
      </c>
      <c r="AL62" s="171">
        <f t="shared" si="196"/>
        <v>1.1099792583770045</v>
      </c>
      <c r="AM62" s="171">
        <f t="shared" si="196"/>
        <v>1.9788124902616875</v>
      </c>
      <c r="AN62" s="171">
        <f t="shared" si="196"/>
        <v>2.3073724329305523</v>
      </c>
      <c r="AO62" s="171">
        <f t="shared" si="196"/>
        <v>2.2776256456309234</v>
      </c>
      <c r="AP62" s="171">
        <f t="shared" si="196"/>
        <v>2.2766896761706978</v>
      </c>
      <c r="AQ62" s="171">
        <f t="shared" si="196"/>
        <v>1.7502072501933983</v>
      </c>
      <c r="AR62" s="171">
        <f t="shared" si="196"/>
        <v>1.4855524250136252</v>
      </c>
      <c r="AS62" s="171">
        <f t="shared" si="196"/>
        <v>1.4827742766481182</v>
      </c>
      <c r="AT62" s="171">
        <f t="shared" si="196"/>
        <v>1.492996491271432</v>
      </c>
      <c r="AU62" s="171">
        <f t="shared" si="197"/>
        <v>1.3577453628904534</v>
      </c>
      <c r="AV62" s="171">
        <f t="shared" si="197"/>
        <v>1.3993602851874549</v>
      </c>
      <c r="AW62" s="171">
        <f t="shared" si="197"/>
        <v>1.0406631633898993</v>
      </c>
      <c r="AX62" s="171">
        <f t="shared" si="197"/>
        <v>0.41209197163683381</v>
      </c>
      <c r="AY62" s="171">
        <f t="shared" si="197"/>
        <v>6.8009439428693488E-2</v>
      </c>
      <c r="AZ62" s="171">
        <f t="shared" si="197"/>
        <v>-1.4901729543539606E-2</v>
      </c>
      <c r="BA62" s="171">
        <f t="shared" si="197"/>
        <v>-9.9950813631315041E-2</v>
      </c>
      <c r="BB62" s="171">
        <f t="shared" si="197"/>
        <v>-6.1816020908017119E-2</v>
      </c>
      <c r="BC62" s="171">
        <f t="shared" si="197"/>
        <v>-4.3950678502260226E-2</v>
      </c>
      <c r="BD62" s="326">
        <f t="shared" si="197"/>
        <v>0.14881144362512772</v>
      </c>
      <c r="BE62" s="326">
        <f t="shared" si="197"/>
        <v>9.8760231333451506E-2</v>
      </c>
      <c r="BF62" s="201">
        <f t="shared" si="197"/>
        <v>2.8576604436007542E-4</v>
      </c>
      <c r="BG62" s="40">
        <f t="shared" si="198"/>
        <v>325822.82999999996</v>
      </c>
      <c r="BH62" s="62">
        <f t="shared" si="198"/>
        <v>922767.97</v>
      </c>
      <c r="BI62" s="63">
        <f t="shared" si="198"/>
        <v>1688708.23</v>
      </c>
      <c r="BJ62" s="63">
        <f t="shared" si="198"/>
        <v>2030239.56</v>
      </c>
      <c r="BK62" s="63">
        <f t="shared" si="198"/>
        <v>2129077.58</v>
      </c>
      <c r="BL62" s="63">
        <f t="shared" si="198"/>
        <v>2085902.33</v>
      </c>
      <c r="BM62" s="63">
        <f t="shared" si="198"/>
        <v>1755673.69</v>
      </c>
      <c r="BN62" s="63">
        <f t="shared" si="198"/>
        <v>1456527.88</v>
      </c>
      <c r="BO62" s="63">
        <f t="shared" si="198"/>
        <v>1556638.87</v>
      </c>
      <c r="BP62" s="63">
        <f t="shared" si="198"/>
        <v>1643018.9</v>
      </c>
      <c r="BQ62" s="63">
        <f t="shared" si="199"/>
        <v>1512673.26</v>
      </c>
      <c r="BR62" s="63">
        <f t="shared" si="199"/>
        <v>1481620.7</v>
      </c>
      <c r="BS62" s="63">
        <f t="shared" si="199"/>
        <v>1217043.04</v>
      </c>
      <c r="BT62" s="63">
        <f t="shared" si="199"/>
        <v>722853</v>
      </c>
      <c r="BU62" s="63">
        <f t="shared" si="199"/>
        <v>172887</v>
      </c>
      <c r="BV62" s="63">
        <f t="shared" si="199"/>
        <v>-43366</v>
      </c>
      <c r="BW62" s="63">
        <f t="shared" si="199"/>
        <v>-306235</v>
      </c>
      <c r="BX62" s="63">
        <f t="shared" si="199"/>
        <v>-185578</v>
      </c>
      <c r="BY62" s="63">
        <f t="shared" si="199"/>
        <v>-121251</v>
      </c>
      <c r="BZ62" s="339">
        <f t="shared" si="199"/>
        <v>362652</v>
      </c>
      <c r="CA62" s="339">
        <f t="shared" si="199"/>
        <v>257414</v>
      </c>
      <c r="CB62" s="360">
        <f t="shared" si="199"/>
        <v>784</v>
      </c>
      <c r="CC62" s="369"/>
    </row>
    <row r="63" spans="1:81" s="38" customFormat="1" x14ac:dyDescent="0.3">
      <c r="A63" s="140"/>
      <c r="B63" s="39" t="s">
        <v>34</v>
      </c>
      <c r="C63" s="59">
        <f>'NECO-ELECTRIC'!C63+'NECO-GAS'!C63</f>
        <v>234780.09999999998</v>
      </c>
      <c r="D63" s="60">
        <f>'NECO-ELECTRIC'!D63+'NECO-GAS'!D63</f>
        <v>278095</v>
      </c>
      <c r="E63" s="60">
        <f>'NECO-ELECTRIC'!E63+'NECO-GAS'!E63</f>
        <v>371169.43</v>
      </c>
      <c r="F63" s="60">
        <f>'NECO-ELECTRIC'!F63+'NECO-GAS'!F63</f>
        <v>300922.82</v>
      </c>
      <c r="G63" s="60">
        <f>'NECO-ELECTRIC'!G63+'NECO-GAS'!G63</f>
        <v>366107.86</v>
      </c>
      <c r="H63" s="60">
        <f>'NECO-ELECTRIC'!H63+'NECO-GAS'!H63</f>
        <v>475135.99</v>
      </c>
      <c r="I63" s="60">
        <f>'NECO-ELECTRIC'!I63+'NECO-GAS'!I63</f>
        <v>440706.06000000006</v>
      </c>
      <c r="J63" s="60">
        <f>'NECO-ELECTRIC'!J63+'NECO-GAS'!J63</f>
        <v>474248.47000000003</v>
      </c>
      <c r="K63" s="60">
        <f>'NECO-ELECTRIC'!K63+'NECO-GAS'!K63</f>
        <v>453167.77</v>
      </c>
      <c r="L63" s="266">
        <f>'NECO-ELECTRIC'!L63+'NECO-GAS'!L63</f>
        <v>498528.96</v>
      </c>
      <c r="M63" s="61">
        <f>'NECO-ELECTRIC'!M63+'NECO-GAS'!M63</f>
        <v>419299.89</v>
      </c>
      <c r="N63" s="60">
        <f>'NECO-ELECTRIC'!N63+'NECO-GAS'!N63</f>
        <v>313368.07</v>
      </c>
      <c r="O63" s="61">
        <f>'NECO-ELECTRIC'!O63+'NECO-GAS'!O63</f>
        <v>325527.66000000003</v>
      </c>
      <c r="P63" s="60">
        <f>'NECO-ELECTRIC'!P63+'NECO-GAS'!P63</f>
        <v>424516</v>
      </c>
      <c r="Q63" s="60">
        <f>'NECO-ELECTRIC'!Q63+'NECO-GAS'!Q63</f>
        <v>613915</v>
      </c>
      <c r="R63" s="60">
        <f>'NECO-ELECTRIC'!R63+'NECO-GAS'!R63</f>
        <v>817325</v>
      </c>
      <c r="S63" s="60">
        <f>'NECO-ELECTRIC'!S63+'NECO-GAS'!S63</f>
        <v>1030524</v>
      </c>
      <c r="T63" s="60">
        <f>'NECO-ELECTRIC'!T63+'NECO-GAS'!T63</f>
        <v>1301413</v>
      </c>
      <c r="U63" s="60">
        <f>'NECO-ELECTRIC'!U63+'NECO-GAS'!U63</f>
        <v>1257413</v>
      </c>
      <c r="V63" s="60">
        <f>'NECO-ELECTRIC'!V63+'NECO-GAS'!V63</f>
        <v>1172893</v>
      </c>
      <c r="W63" s="60">
        <f>'NECO-ELECTRIC'!W63+'NECO-GAS'!W63</f>
        <v>1186826</v>
      </c>
      <c r="X63" s="266">
        <f>'NECO-ELECTRIC'!X63+'NECO-GAS'!X63</f>
        <v>1308446</v>
      </c>
      <c r="Y63" s="61">
        <f>'NECO-ELECTRIC'!Y63+'NECO-GAS'!Y63</f>
        <v>1107283</v>
      </c>
      <c r="Z63" s="233">
        <f>'NECO-ELECTRIC'!Z63+'NECO-GAS'!Z63</f>
        <v>974328</v>
      </c>
      <c r="AA63" s="233">
        <f>'NECO-ELECTRIC'!AA63+'NECO-GAS'!AA63</f>
        <v>831171</v>
      </c>
      <c r="AB63" s="233">
        <f>'NECO-ELECTRIC'!AB63+'NECO-GAS'!AB63</f>
        <v>815242</v>
      </c>
      <c r="AC63" s="233">
        <f>'NECO-ELECTRIC'!AC63+'NECO-GAS'!AC63</f>
        <v>1416350</v>
      </c>
      <c r="AD63" s="233">
        <f>'NECO-ELECTRIC'!AD63+'NECO-GAS'!AD63</f>
        <v>1944068</v>
      </c>
      <c r="AE63" s="233">
        <f>'NECO-ELECTRIC'!AE63+'NECO-GAS'!AE63</f>
        <v>1930666</v>
      </c>
      <c r="AF63" s="233">
        <f>'NECO-ELECTRIC'!AF63+'NECO-GAS'!AF63</f>
        <v>2333761</v>
      </c>
      <c r="AG63" s="233">
        <f>'NECO-ELECTRIC'!AG63+'NECO-GAS'!AG63</f>
        <v>2939008</v>
      </c>
      <c r="AH63" s="233">
        <f>'NECO-ELECTRIC'!AH63+'NECO-GAS'!AH63</f>
        <v>1417715</v>
      </c>
      <c r="AI63" s="60">
        <f>'NECO-ELECTRIC'!AI63+'NECO-GAS'!AI63</f>
        <v>1474598</v>
      </c>
      <c r="AJ63" s="383">
        <f>'NECO-ELECTRIC'!AJ63+'NECO-GAS'!AJ63</f>
        <v>1934588</v>
      </c>
      <c r="AK63" s="171">
        <f t="shared" si="196"/>
        <v>0.38652151523915385</v>
      </c>
      <c r="AL63" s="171">
        <f t="shared" si="196"/>
        <v>0.52651432064582249</v>
      </c>
      <c r="AM63" s="171">
        <f t="shared" si="196"/>
        <v>0.65400205507226172</v>
      </c>
      <c r="AN63" s="171">
        <f t="shared" si="196"/>
        <v>1.7160618792552853</v>
      </c>
      <c r="AO63" s="171">
        <f t="shared" si="196"/>
        <v>1.8148098213460919</v>
      </c>
      <c r="AP63" s="171">
        <f t="shared" si="196"/>
        <v>1.7390326714673836</v>
      </c>
      <c r="AQ63" s="171">
        <f t="shared" si="196"/>
        <v>1.8531783747198753</v>
      </c>
      <c r="AR63" s="171">
        <f t="shared" si="196"/>
        <v>1.4731613788864728</v>
      </c>
      <c r="AS63" s="171">
        <f t="shared" si="196"/>
        <v>1.6189550064427574</v>
      </c>
      <c r="AT63" s="171">
        <f t="shared" si="196"/>
        <v>1.6246138238388397</v>
      </c>
      <c r="AU63" s="171">
        <f t="shared" si="197"/>
        <v>1.6407901037131203</v>
      </c>
      <c r="AV63" s="171">
        <f t="shared" si="197"/>
        <v>2.1092127541903039</v>
      </c>
      <c r="AW63" s="171">
        <f t="shared" si="197"/>
        <v>1.5533037653390189</v>
      </c>
      <c r="AX63" s="171">
        <f t="shared" si="197"/>
        <v>0.92040347124725574</v>
      </c>
      <c r="AY63" s="171">
        <f t="shared" si="197"/>
        <v>1.3070783414642093</v>
      </c>
      <c r="AZ63" s="171">
        <f t="shared" si="197"/>
        <v>1.378574006668094</v>
      </c>
      <c r="BA63" s="171">
        <f t="shared" si="197"/>
        <v>0.87347989954625027</v>
      </c>
      <c r="BB63" s="171">
        <f t="shared" si="197"/>
        <v>0.79325164263765613</v>
      </c>
      <c r="BC63" s="171">
        <f t="shared" si="197"/>
        <v>1.3373450091576913</v>
      </c>
      <c r="BD63" s="326">
        <f t="shared" si="197"/>
        <v>0.20873344797863061</v>
      </c>
      <c r="BE63" s="326">
        <f t="shared" si="197"/>
        <v>0.242471937756672</v>
      </c>
      <c r="BF63" s="201">
        <f t="shared" si="197"/>
        <v>0.47853866342210533</v>
      </c>
      <c r="BG63" s="40">
        <f t="shared" si="198"/>
        <v>90747.560000000056</v>
      </c>
      <c r="BH63" s="62">
        <f t="shared" si="198"/>
        <v>146421</v>
      </c>
      <c r="BI63" s="63">
        <f t="shared" si="198"/>
        <v>242745.57</v>
      </c>
      <c r="BJ63" s="63">
        <f t="shared" si="198"/>
        <v>516402.18</v>
      </c>
      <c r="BK63" s="63">
        <f t="shared" si="198"/>
        <v>664416.14</v>
      </c>
      <c r="BL63" s="63">
        <f t="shared" si="198"/>
        <v>826277.01</v>
      </c>
      <c r="BM63" s="63">
        <f t="shared" si="198"/>
        <v>816706.94</v>
      </c>
      <c r="BN63" s="63">
        <f t="shared" si="198"/>
        <v>698644.53</v>
      </c>
      <c r="BO63" s="63">
        <f t="shared" si="198"/>
        <v>733658.23</v>
      </c>
      <c r="BP63" s="63">
        <f t="shared" si="198"/>
        <v>809917.04</v>
      </c>
      <c r="BQ63" s="63">
        <f t="shared" si="199"/>
        <v>687983.11</v>
      </c>
      <c r="BR63" s="63">
        <f t="shared" si="199"/>
        <v>660959.92999999993</v>
      </c>
      <c r="BS63" s="63">
        <f t="shared" si="199"/>
        <v>505643.33999999997</v>
      </c>
      <c r="BT63" s="63">
        <f t="shared" si="199"/>
        <v>390726</v>
      </c>
      <c r="BU63" s="63">
        <f t="shared" si="199"/>
        <v>802435</v>
      </c>
      <c r="BV63" s="63">
        <f t="shared" si="199"/>
        <v>1126743</v>
      </c>
      <c r="BW63" s="63">
        <f t="shared" si="199"/>
        <v>900142</v>
      </c>
      <c r="BX63" s="63">
        <f t="shared" si="199"/>
        <v>1032348</v>
      </c>
      <c r="BY63" s="63">
        <f t="shared" si="199"/>
        <v>1681595</v>
      </c>
      <c r="BZ63" s="339">
        <f t="shared" si="199"/>
        <v>244822</v>
      </c>
      <c r="CA63" s="339">
        <f t="shared" si="199"/>
        <v>287772</v>
      </c>
      <c r="CB63" s="360">
        <f t="shared" si="199"/>
        <v>626142</v>
      </c>
      <c r="CC63" s="369"/>
    </row>
    <row r="64" spans="1:81" s="123" customFormat="1" x14ac:dyDescent="0.3">
      <c r="A64" s="141"/>
      <c r="B64" s="39" t="s">
        <v>35</v>
      </c>
      <c r="C64" s="133">
        <f>SUM(C59:C63)</f>
        <v>32299272.899999999</v>
      </c>
      <c r="D64" s="134">
        <f t="shared" ref="D64:BI64" si="200">SUM(D59:D63)</f>
        <v>34906111.050000004</v>
      </c>
      <c r="E64" s="134">
        <f t="shared" si="200"/>
        <v>36339103.260000005</v>
      </c>
      <c r="F64" s="134">
        <f t="shared" si="200"/>
        <v>38274361.760000005</v>
      </c>
      <c r="G64" s="134">
        <f t="shared" si="200"/>
        <v>39115997.690000005</v>
      </c>
      <c r="H64" s="134">
        <f t="shared" si="200"/>
        <v>39211591.260000005</v>
      </c>
      <c r="I64" s="134">
        <f t="shared" si="200"/>
        <v>39238478.610000007</v>
      </c>
      <c r="J64" s="134">
        <f t="shared" si="200"/>
        <v>39517855.479999997</v>
      </c>
      <c r="K64" s="134">
        <f t="shared" si="200"/>
        <v>42910526.170000002</v>
      </c>
      <c r="L64" s="273">
        <f t="shared" si="200"/>
        <v>44641369.680000007</v>
      </c>
      <c r="M64" s="43">
        <f t="shared" si="200"/>
        <v>46815225.550000012</v>
      </c>
      <c r="N64" s="134">
        <f t="shared" si="200"/>
        <v>46761688.289999999</v>
      </c>
      <c r="O64" s="43">
        <f t="shared" si="200"/>
        <v>50499400.539999999</v>
      </c>
      <c r="P64" s="134">
        <f t="shared" ref="P64:R64" si="201">SUM(P59:P63)</f>
        <v>59013599</v>
      </c>
      <c r="Q64" s="134">
        <f t="shared" si="201"/>
        <v>67040783</v>
      </c>
      <c r="R64" s="134">
        <f t="shared" si="201"/>
        <v>71817088</v>
      </c>
      <c r="S64" s="134">
        <f t="shared" ref="S64:T64" si="202">SUM(S59:S63)</f>
        <v>77354506</v>
      </c>
      <c r="T64" s="134">
        <f t="shared" si="202"/>
        <v>81164476</v>
      </c>
      <c r="U64" s="134">
        <f t="shared" ref="U64:V64" si="203">SUM(U59:U63)</f>
        <v>81128450</v>
      </c>
      <c r="V64" s="134">
        <f t="shared" si="203"/>
        <v>84302828</v>
      </c>
      <c r="W64" s="134">
        <f t="shared" ref="W64" si="204">SUM(W59:W63)</f>
        <v>90648119</v>
      </c>
      <c r="X64" s="273">
        <f t="shared" ref="X64:Y64" si="205">SUM(X59:X63)</f>
        <v>95727249</v>
      </c>
      <c r="Y64" s="43">
        <f t="shared" si="205"/>
        <v>96191694</v>
      </c>
      <c r="Z64" s="241">
        <f t="shared" ref="Z64" si="206">SUM(Z59:Z63)</f>
        <v>98880461</v>
      </c>
      <c r="AA64" s="241">
        <f t="shared" ref="AA64:AB64" si="207">SUM(AA59:AA63)</f>
        <v>100178990</v>
      </c>
      <c r="AB64" s="241">
        <f t="shared" si="207"/>
        <v>109050951</v>
      </c>
      <c r="AC64" s="241">
        <f t="shared" ref="AC64:AD64" si="208">SUM(AC59:AC63)</f>
        <v>117318184</v>
      </c>
      <c r="AD64" s="241">
        <f t="shared" si="208"/>
        <v>119833472</v>
      </c>
      <c r="AE64" s="241">
        <f t="shared" ref="AE64" si="209">SUM(AE59:AE63)</f>
        <v>114947456</v>
      </c>
      <c r="AF64" s="241">
        <f t="shared" ref="AF64" si="210">SUM(AF59:AF63)</f>
        <v>110334294</v>
      </c>
      <c r="AG64" s="241">
        <f t="shared" ref="AG64:AH64" si="211">SUM(AG59:AG63)</f>
        <v>105409149</v>
      </c>
      <c r="AH64" s="241">
        <f t="shared" si="211"/>
        <v>100731013</v>
      </c>
      <c r="AI64" s="134">
        <f t="shared" ref="AI64" si="212">SUM(AI59:AI63)</f>
        <v>99607088</v>
      </c>
      <c r="AJ64" s="384">
        <f t="shared" ref="AJ64" si="213">SUM(AJ59:AJ63)</f>
        <v>100836421</v>
      </c>
      <c r="AK64" s="202">
        <f t="shared" si="196"/>
        <v>0.56348412846160389</v>
      </c>
      <c r="AL64" s="203">
        <f t="shared" si="196"/>
        <v>0.69063803514141375</v>
      </c>
      <c r="AM64" s="204">
        <f t="shared" si="196"/>
        <v>0.8448661905698327</v>
      </c>
      <c r="AN64" s="204">
        <f t="shared" si="196"/>
        <v>0.87637584789343304</v>
      </c>
      <c r="AO64" s="204">
        <f t="shared" si="196"/>
        <v>0.97756699478933806</v>
      </c>
      <c r="AP64" s="204">
        <f t="shared" si="196"/>
        <v>1.0699102839724945</v>
      </c>
      <c r="AQ64" s="204">
        <f t="shared" si="196"/>
        <v>1.0675737916944681</v>
      </c>
      <c r="AR64" s="204">
        <f t="shared" si="196"/>
        <v>1.1332844856084283</v>
      </c>
      <c r="AS64" s="204">
        <f t="shared" si="196"/>
        <v>1.1124914348725636</v>
      </c>
      <c r="AT64" s="204">
        <f t="shared" si="196"/>
        <v>1.1443618259519313</v>
      </c>
      <c r="AU64" s="204">
        <f t="shared" si="197"/>
        <v>1.0547096135906575</v>
      </c>
      <c r="AV64" s="204">
        <f t="shared" si="197"/>
        <v>1.1145613987839189</v>
      </c>
      <c r="AW64" s="204">
        <f t="shared" si="197"/>
        <v>0.98376592452121026</v>
      </c>
      <c r="AX64" s="204">
        <f t="shared" si="197"/>
        <v>0.84789527918810714</v>
      </c>
      <c r="AY64" s="204">
        <f t="shared" si="197"/>
        <v>0.74995247295963119</v>
      </c>
      <c r="AZ64" s="204">
        <f t="shared" si="197"/>
        <v>0.66859274494671794</v>
      </c>
      <c r="BA64" s="204">
        <f t="shared" si="197"/>
        <v>0.48598267824242841</v>
      </c>
      <c r="BB64" s="204">
        <f t="shared" si="197"/>
        <v>0.35939144115216121</v>
      </c>
      <c r="BC64" s="204">
        <f t="shared" si="197"/>
        <v>0.29928710581799606</v>
      </c>
      <c r="BD64" s="329">
        <f t="shared" si="197"/>
        <v>0.19487110207026506</v>
      </c>
      <c r="BE64" s="329">
        <f t="shared" si="197"/>
        <v>9.8832376212903E-2</v>
      </c>
      <c r="BF64" s="205">
        <f t="shared" si="197"/>
        <v>5.3372180370502446E-2</v>
      </c>
      <c r="BG64" s="133">
        <f t="shared" si="144"/>
        <v>18200127.639999997</v>
      </c>
      <c r="BH64" s="136">
        <f t="shared" si="200"/>
        <v>24107487.949999999</v>
      </c>
      <c r="BI64" s="137">
        <f t="shared" si="200"/>
        <v>30701679.740000002</v>
      </c>
      <c r="BJ64" s="137">
        <f t="shared" ref="BJ64:BK64" si="214">SUM(BJ59:BJ63)</f>
        <v>33542726.239999998</v>
      </c>
      <c r="BK64" s="137">
        <f t="shared" si="214"/>
        <v>38238508.309999995</v>
      </c>
      <c r="BL64" s="137">
        <f t="shared" ref="BL64:BM64" si="215">SUM(BL59:BL63)</f>
        <v>41952884.739999995</v>
      </c>
      <c r="BM64" s="137">
        <f t="shared" si="215"/>
        <v>41889971.389999993</v>
      </c>
      <c r="BN64" s="137">
        <f t="shared" ref="BN64:BO64" si="216">SUM(BN59:BN63)</f>
        <v>44784972.520000003</v>
      </c>
      <c r="BO64" s="137">
        <f t="shared" si="216"/>
        <v>47737592.829999998</v>
      </c>
      <c r="BP64" s="137">
        <f t="shared" ref="BP64:BQ64" si="217">SUM(BP59:BP63)</f>
        <v>51085879.319999993</v>
      </c>
      <c r="BQ64" s="137">
        <f t="shared" si="217"/>
        <v>49376468.449999988</v>
      </c>
      <c r="BR64" s="137">
        <f t="shared" ref="BR64" si="218">SUM(BR59:BR63)</f>
        <v>52118772.710000001</v>
      </c>
      <c r="BS64" s="137">
        <f t="shared" ref="BS64:BT64" si="219">SUM(BS59:BS63)</f>
        <v>49679589.460000001</v>
      </c>
      <c r="BT64" s="137">
        <f t="shared" si="219"/>
        <v>50037352</v>
      </c>
      <c r="BU64" s="137">
        <f t="shared" ref="BU64:BV64" si="220">SUM(BU59:BU63)</f>
        <v>50277401</v>
      </c>
      <c r="BV64" s="137">
        <f t="shared" si="220"/>
        <v>48016384</v>
      </c>
      <c r="BW64" s="137">
        <f t="shared" ref="BW64:BX64" si="221">SUM(BW59:BW63)</f>
        <v>37592950</v>
      </c>
      <c r="BX64" s="137">
        <f t="shared" si="221"/>
        <v>29169818</v>
      </c>
      <c r="BY64" s="137">
        <f t="shared" ref="BY64:BZ64" si="222">SUM(BY59:BY63)</f>
        <v>24280699</v>
      </c>
      <c r="BZ64" s="345">
        <f t="shared" si="222"/>
        <v>16428185</v>
      </c>
      <c r="CA64" s="345">
        <f t="shared" ref="CA64:CB64" si="223">SUM(CA59:CA63)</f>
        <v>8958969</v>
      </c>
      <c r="CB64" s="345">
        <f t="shared" si="223"/>
        <v>5109172</v>
      </c>
      <c r="CC64" s="370"/>
    </row>
    <row r="65" spans="1:81" s="38" customFormat="1" x14ac:dyDescent="0.3">
      <c r="A65" s="140">
        <f>+A58+1</f>
        <v>9</v>
      </c>
      <c r="B65" s="44" t="s">
        <v>36</v>
      </c>
      <c r="C65" s="45"/>
      <c r="D65" s="46"/>
      <c r="E65" s="46"/>
      <c r="F65" s="46"/>
      <c r="G65" s="46"/>
      <c r="H65" s="46"/>
      <c r="I65" s="46"/>
      <c r="J65" s="46"/>
      <c r="K65" s="46"/>
      <c r="L65" s="274"/>
      <c r="M65" s="47"/>
      <c r="N65" s="46"/>
      <c r="O65" s="47"/>
      <c r="P65" s="46"/>
      <c r="Q65" s="46"/>
      <c r="R65" s="46"/>
      <c r="S65" s="46"/>
      <c r="T65" s="46"/>
      <c r="U65" s="46"/>
      <c r="V65" s="46"/>
      <c r="W65" s="46"/>
      <c r="X65" s="274"/>
      <c r="Y65" s="47"/>
      <c r="Z65" s="242"/>
      <c r="AA65" s="242"/>
      <c r="AB65" s="242"/>
      <c r="AC65" s="242"/>
      <c r="AD65" s="242"/>
      <c r="AE65" s="242"/>
      <c r="AF65" s="242"/>
      <c r="AG65" s="242"/>
      <c r="AH65" s="242"/>
      <c r="AI65" s="46"/>
      <c r="AJ65" s="385"/>
      <c r="AK65" s="206"/>
      <c r="AL65" s="207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330"/>
      <c r="BE65" s="330"/>
      <c r="BF65" s="209"/>
      <c r="BG65" s="45"/>
      <c r="BH65" s="48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346"/>
      <c r="CA65" s="346"/>
      <c r="CB65" s="346"/>
      <c r="CC65" s="369"/>
    </row>
    <row r="66" spans="1:81" s="38" customFormat="1" x14ac:dyDescent="0.3">
      <c r="A66" s="140"/>
      <c r="B66" s="39" t="s">
        <v>30</v>
      </c>
      <c r="C66" s="59">
        <f>'NECO-ELECTRIC'!C66+'NECO-GAS'!C66</f>
        <v>40960190.479999997</v>
      </c>
      <c r="D66" s="60">
        <f>'NECO-ELECTRIC'!D66+'NECO-GAS'!D66</f>
        <v>44031435.280000001</v>
      </c>
      <c r="E66" s="60">
        <f>'NECO-ELECTRIC'!E66+'NECO-GAS'!E66</f>
        <v>41082187.869999997</v>
      </c>
      <c r="F66" s="60">
        <f>'NECO-ELECTRIC'!F66+'NECO-GAS'!F66</f>
        <v>38210690.510000005</v>
      </c>
      <c r="G66" s="60">
        <f>'NECO-ELECTRIC'!G66+'NECO-GAS'!G66</f>
        <v>38215015.579999998</v>
      </c>
      <c r="H66" s="60">
        <f>'NECO-ELECTRIC'!H66+'NECO-GAS'!H66</f>
        <v>39454163.950000003</v>
      </c>
      <c r="I66" s="60">
        <f>'NECO-ELECTRIC'!I66+'NECO-GAS'!I66</f>
        <v>41129766.850000001</v>
      </c>
      <c r="J66" s="60">
        <f>'NECO-ELECTRIC'!J66+'NECO-GAS'!J66</f>
        <v>40680945.379999995</v>
      </c>
      <c r="K66" s="60">
        <f>'NECO-ELECTRIC'!K66+'NECO-GAS'!K66</f>
        <v>42598523.960000001</v>
      </c>
      <c r="L66" s="266">
        <f>'NECO-ELECTRIC'!L66+'NECO-GAS'!L66</f>
        <v>43571011.670000002</v>
      </c>
      <c r="M66" s="61">
        <f>'NECO-ELECTRIC'!M66+'NECO-GAS'!M66</f>
        <v>48722746.700000003</v>
      </c>
      <c r="N66" s="60">
        <f>'NECO-ELECTRIC'!N66+'NECO-GAS'!N66</f>
        <v>56428699.260000005</v>
      </c>
      <c r="O66" s="61">
        <f>'NECO-ELECTRIC'!O66+'NECO-GAS'!O66</f>
        <v>61829115.840000004</v>
      </c>
      <c r="P66" s="60">
        <f>'NECO-ELECTRIC'!P66+'NECO-GAS'!P66</f>
        <v>68257616</v>
      </c>
      <c r="Q66" s="60">
        <f>'NECO-ELECTRIC'!Q66+'NECO-GAS'!Q66</f>
        <v>70992619</v>
      </c>
      <c r="R66" s="60">
        <f>'NECO-ELECTRIC'!R66+'NECO-GAS'!R66</f>
        <v>72498514</v>
      </c>
      <c r="S66" s="60">
        <f>'NECO-ELECTRIC'!S66+'NECO-GAS'!S66</f>
        <v>70655354</v>
      </c>
      <c r="T66" s="60">
        <f>'NECO-ELECTRIC'!T66+'NECO-GAS'!T66</f>
        <v>76695403</v>
      </c>
      <c r="U66" s="60">
        <f>'NECO-ELECTRIC'!U66+'NECO-GAS'!U66</f>
        <v>83351143</v>
      </c>
      <c r="V66" s="60">
        <f>'NECO-ELECTRIC'!V66+'NECO-GAS'!V66</f>
        <v>86428681</v>
      </c>
      <c r="W66" s="60">
        <f>'NECO-ELECTRIC'!W66+'NECO-GAS'!W66</f>
        <v>88758034</v>
      </c>
      <c r="X66" s="266">
        <f>'NECO-ELECTRIC'!X66+'NECO-GAS'!X66</f>
        <v>94147827</v>
      </c>
      <c r="Y66" s="61">
        <f>'NECO-ELECTRIC'!Y66+'NECO-GAS'!Y66</f>
        <v>96953943</v>
      </c>
      <c r="Z66" s="233">
        <f>'NECO-ELECTRIC'!Z66+'NECO-GAS'!Z66</f>
        <v>107174292</v>
      </c>
      <c r="AA66" s="233">
        <f>'NECO-ELECTRIC'!AA66+'NECO-GAS'!AA66</f>
        <v>111381183</v>
      </c>
      <c r="AB66" s="233">
        <f>'NECO-ELECTRIC'!AB66+'NECO-GAS'!AB66</f>
        <v>116994448</v>
      </c>
      <c r="AC66" s="233">
        <f>'NECO-ELECTRIC'!AC66+'NECO-GAS'!AC66</f>
        <v>115639088</v>
      </c>
      <c r="AD66" s="233">
        <f>'NECO-ELECTRIC'!AD66+'NECO-GAS'!AD66</f>
        <v>111007030</v>
      </c>
      <c r="AE66" s="233">
        <f>'NECO-ELECTRIC'!AE66+'NECO-GAS'!AE66</f>
        <v>92136034</v>
      </c>
      <c r="AF66" s="233">
        <f>'NECO-ELECTRIC'!AF66+'NECO-GAS'!AF66</f>
        <v>90346760</v>
      </c>
      <c r="AG66" s="233">
        <f>'NECO-ELECTRIC'!AG66+'NECO-GAS'!AG66</f>
        <v>88779983</v>
      </c>
      <c r="AH66" s="233">
        <f>'NECO-ELECTRIC'!AH66+'NECO-GAS'!AH66</f>
        <v>87640669</v>
      </c>
      <c r="AI66" s="60">
        <f>'NECO-ELECTRIC'!AI66+'NECO-GAS'!AI66</f>
        <v>85284052</v>
      </c>
      <c r="AJ66" s="383">
        <f>'NECO-ELECTRIC'!AJ66+'NECO-GAS'!AJ66</f>
        <v>85228781</v>
      </c>
      <c r="AK66" s="171">
        <f t="shared" ref="AK66:AT71" si="224">IF(ISERROR((O66-C66)/C66)=TRUE,0,(O66-C66)/C66)</f>
        <v>0.5094928787059686</v>
      </c>
      <c r="AL66" s="171">
        <f t="shared" si="224"/>
        <v>0.55020193109635096</v>
      </c>
      <c r="AM66" s="171">
        <f t="shared" si="224"/>
        <v>0.72806324786421373</v>
      </c>
      <c r="AN66" s="171">
        <f t="shared" si="224"/>
        <v>0.89733587727305353</v>
      </c>
      <c r="AO66" s="171">
        <f t="shared" si="224"/>
        <v>0.84888983891917602</v>
      </c>
      <c r="AP66" s="171">
        <f t="shared" si="224"/>
        <v>0.9439114993589921</v>
      </c>
      <c r="AQ66" s="171">
        <f t="shared" si="224"/>
        <v>1.0265406148296705</v>
      </c>
      <c r="AR66" s="171">
        <f t="shared" si="224"/>
        <v>1.1245494713230288</v>
      </c>
      <c r="AS66" s="171">
        <f t="shared" si="224"/>
        <v>1.0835941189733185</v>
      </c>
      <c r="AT66" s="171">
        <f t="shared" si="224"/>
        <v>1.1607904749391833</v>
      </c>
      <c r="AU66" s="171">
        <f t="shared" ref="AU66:BF71" si="225">IF(ISERROR((Y66-M66)/M66)=TRUE,0,(Y66-M66)/M66)</f>
        <v>0.98991127485019215</v>
      </c>
      <c r="AV66" s="171">
        <f t="shared" si="225"/>
        <v>0.89928694805076725</v>
      </c>
      <c r="AW66" s="171">
        <f t="shared" si="225"/>
        <v>0.8014358039379007</v>
      </c>
      <c r="AX66" s="171">
        <f t="shared" si="225"/>
        <v>0.71401310001802587</v>
      </c>
      <c r="AY66" s="171">
        <f t="shared" si="225"/>
        <v>0.62888888491351469</v>
      </c>
      <c r="AZ66" s="171">
        <f t="shared" si="225"/>
        <v>0.53116283183404278</v>
      </c>
      <c r="BA66" s="171">
        <f t="shared" si="225"/>
        <v>0.30402055589446203</v>
      </c>
      <c r="BB66" s="171">
        <f t="shared" si="225"/>
        <v>0.177994462067042</v>
      </c>
      <c r="BC66" s="171">
        <f t="shared" si="225"/>
        <v>6.5132160215247439E-2</v>
      </c>
      <c r="BD66" s="326">
        <f t="shared" si="225"/>
        <v>1.4022983874993997E-2</v>
      </c>
      <c r="BE66" s="326">
        <f t="shared" si="225"/>
        <v>-3.9139916055373647E-2</v>
      </c>
      <c r="BF66" s="201">
        <f t="shared" si="225"/>
        <v>-9.4734486012088198E-2</v>
      </c>
      <c r="BG66" s="40">
        <f t="shared" ref="BG66:BP70" si="226">O66-C66</f>
        <v>20868925.360000007</v>
      </c>
      <c r="BH66" s="62">
        <f t="shared" si="226"/>
        <v>24226180.719999999</v>
      </c>
      <c r="BI66" s="63">
        <f t="shared" si="226"/>
        <v>29910431.130000003</v>
      </c>
      <c r="BJ66" s="63">
        <f t="shared" si="226"/>
        <v>34287823.489999995</v>
      </c>
      <c r="BK66" s="63">
        <f t="shared" si="226"/>
        <v>32440338.420000002</v>
      </c>
      <c r="BL66" s="63">
        <f t="shared" si="226"/>
        <v>37241239.049999997</v>
      </c>
      <c r="BM66" s="63">
        <f t="shared" si="226"/>
        <v>42221376.149999999</v>
      </c>
      <c r="BN66" s="63">
        <f t="shared" si="226"/>
        <v>45747735.620000005</v>
      </c>
      <c r="BO66" s="63">
        <f t="shared" si="226"/>
        <v>46159510.039999999</v>
      </c>
      <c r="BP66" s="63">
        <f t="shared" si="226"/>
        <v>50576815.329999998</v>
      </c>
      <c r="BQ66" s="63">
        <f t="shared" ref="BQ66:CB70" si="227">Y66-M66</f>
        <v>48231196.299999997</v>
      </c>
      <c r="BR66" s="63">
        <f t="shared" si="227"/>
        <v>50745592.739999995</v>
      </c>
      <c r="BS66" s="63">
        <f t="shared" si="227"/>
        <v>49552067.159999996</v>
      </c>
      <c r="BT66" s="63">
        <f t="shared" si="227"/>
        <v>48736832</v>
      </c>
      <c r="BU66" s="63">
        <f t="shared" si="227"/>
        <v>44646469</v>
      </c>
      <c r="BV66" s="63">
        <f t="shared" si="227"/>
        <v>38508516</v>
      </c>
      <c r="BW66" s="63">
        <f t="shared" si="227"/>
        <v>21480680</v>
      </c>
      <c r="BX66" s="63">
        <f t="shared" si="227"/>
        <v>13651357</v>
      </c>
      <c r="BY66" s="63">
        <f t="shared" si="227"/>
        <v>5428840</v>
      </c>
      <c r="BZ66" s="339">
        <f t="shared" si="227"/>
        <v>1211988</v>
      </c>
      <c r="CA66" s="339">
        <f t="shared" si="227"/>
        <v>-3473982</v>
      </c>
      <c r="CB66" s="360">
        <f t="shared" si="227"/>
        <v>-8919046</v>
      </c>
      <c r="CC66" s="369"/>
    </row>
    <row r="67" spans="1:81" s="38" customFormat="1" x14ac:dyDescent="0.3">
      <c r="A67" s="140"/>
      <c r="B67" s="39" t="s">
        <v>31</v>
      </c>
      <c r="C67" s="59">
        <f>'NECO-ELECTRIC'!C67+'NECO-GAS'!C67</f>
        <v>17855607.710000001</v>
      </c>
      <c r="D67" s="60">
        <f>'NECO-ELECTRIC'!D67+'NECO-GAS'!D67</f>
        <v>18922347.100000001</v>
      </c>
      <c r="E67" s="60">
        <f>'NECO-ELECTRIC'!E67+'NECO-GAS'!E67</f>
        <v>17738021.289999999</v>
      </c>
      <c r="F67" s="60">
        <f>'NECO-ELECTRIC'!F67+'NECO-GAS'!F67</f>
        <v>16118641.450000001</v>
      </c>
      <c r="G67" s="60">
        <f>'NECO-ELECTRIC'!G67+'NECO-GAS'!G67</f>
        <v>15547777.289999999</v>
      </c>
      <c r="H67" s="60">
        <f>'NECO-ELECTRIC'!H67+'NECO-GAS'!H67</f>
        <v>15665403.049999999</v>
      </c>
      <c r="I67" s="60">
        <f>'NECO-ELECTRIC'!I67+'NECO-GAS'!I67</f>
        <v>16161619.779999999</v>
      </c>
      <c r="J67" s="60">
        <f>'NECO-ELECTRIC'!J67+'NECO-GAS'!J67</f>
        <v>16420844.92</v>
      </c>
      <c r="K67" s="60">
        <f>'NECO-ELECTRIC'!K67+'NECO-GAS'!K67</f>
        <v>17154879.420000002</v>
      </c>
      <c r="L67" s="266">
        <f>'NECO-ELECTRIC'!L67+'NECO-GAS'!L67</f>
        <v>17675094.329999998</v>
      </c>
      <c r="M67" s="61">
        <f>'NECO-ELECTRIC'!M67+'NECO-GAS'!M67</f>
        <v>19179014.109999999</v>
      </c>
      <c r="N67" s="60">
        <f>'NECO-ELECTRIC'!N67+'NECO-GAS'!N67</f>
        <v>18832222.27</v>
      </c>
      <c r="O67" s="61">
        <f>'NECO-ELECTRIC'!O67+'NECO-GAS'!O67</f>
        <v>19488241.280000001</v>
      </c>
      <c r="P67" s="60">
        <f>'NECO-ELECTRIC'!P67+'NECO-GAS'!P67</f>
        <v>20115122</v>
      </c>
      <c r="Q67" s="60">
        <f>'NECO-ELECTRIC'!Q67+'NECO-GAS'!Q67</f>
        <v>20148992</v>
      </c>
      <c r="R67" s="60">
        <f>'NECO-ELECTRIC'!R67+'NECO-GAS'!R67</f>
        <v>20483611</v>
      </c>
      <c r="S67" s="60">
        <f>'NECO-ELECTRIC'!S67+'NECO-GAS'!S67</f>
        <v>21170483</v>
      </c>
      <c r="T67" s="60">
        <f>'NECO-ELECTRIC'!T67+'NECO-GAS'!T67</f>
        <v>21444564</v>
      </c>
      <c r="U67" s="60">
        <f>'NECO-ELECTRIC'!U67+'NECO-GAS'!U67</f>
        <v>21468098</v>
      </c>
      <c r="V67" s="60">
        <f>'NECO-ELECTRIC'!V67+'NECO-GAS'!V67</f>
        <v>20190411</v>
      </c>
      <c r="W67" s="60">
        <f>'NECO-ELECTRIC'!W67+'NECO-GAS'!W67</f>
        <v>19987152</v>
      </c>
      <c r="X67" s="266">
        <f>'NECO-ELECTRIC'!X67+'NECO-GAS'!X67</f>
        <v>20064447</v>
      </c>
      <c r="Y67" s="61">
        <f>'NECO-ELECTRIC'!Y67+'NECO-GAS'!Y67</f>
        <v>20311846</v>
      </c>
      <c r="Z67" s="233">
        <f>'NECO-ELECTRIC'!Z67+'NECO-GAS'!Z67</f>
        <v>21987618</v>
      </c>
      <c r="AA67" s="233">
        <f>'NECO-ELECTRIC'!AA67+'NECO-GAS'!AA67</f>
        <v>23005436</v>
      </c>
      <c r="AB67" s="233">
        <f>'NECO-ELECTRIC'!AB67+'NECO-GAS'!AB67</f>
        <v>23550372</v>
      </c>
      <c r="AC67" s="233">
        <f>'NECO-ELECTRIC'!AC67+'NECO-GAS'!AC67</f>
        <v>24492255</v>
      </c>
      <c r="AD67" s="233">
        <f>'NECO-ELECTRIC'!AD67+'NECO-GAS'!AD67</f>
        <v>24293285</v>
      </c>
      <c r="AE67" s="233">
        <f>'NECO-ELECTRIC'!AE67+'NECO-GAS'!AE67</f>
        <v>33985529</v>
      </c>
      <c r="AF67" s="233">
        <f>'NECO-ELECTRIC'!AF67+'NECO-GAS'!AF67</f>
        <v>31191915</v>
      </c>
      <c r="AG67" s="233">
        <f>'NECO-ELECTRIC'!AG67+'NECO-GAS'!AG67</f>
        <v>29569976</v>
      </c>
      <c r="AH67" s="233">
        <f>'NECO-ELECTRIC'!AH67+'NECO-GAS'!AH67</f>
        <v>28529336</v>
      </c>
      <c r="AI67" s="60">
        <f>'NECO-ELECTRIC'!AI67+'NECO-GAS'!AI67</f>
        <v>29477628</v>
      </c>
      <c r="AJ67" s="383">
        <f>'NECO-ELECTRIC'!AJ67+'NECO-GAS'!AJ67</f>
        <v>28771100</v>
      </c>
      <c r="AK67" s="171">
        <f t="shared" si="224"/>
        <v>9.1435340455292752E-2</v>
      </c>
      <c r="AL67" s="171">
        <f t="shared" si="224"/>
        <v>6.3035251055087047E-2</v>
      </c>
      <c r="AM67" s="171">
        <f t="shared" si="224"/>
        <v>0.13592106304208867</v>
      </c>
      <c r="AN67" s="171">
        <f t="shared" si="224"/>
        <v>0.27080257126756785</v>
      </c>
      <c r="AO67" s="171">
        <f t="shared" si="224"/>
        <v>0.36164048436791063</v>
      </c>
      <c r="AP67" s="171">
        <f t="shared" si="224"/>
        <v>0.36891236896710433</v>
      </c>
      <c r="AQ67" s="171">
        <f t="shared" si="224"/>
        <v>0.32833826635166646</v>
      </c>
      <c r="AR67" s="171">
        <f t="shared" si="224"/>
        <v>0.22955981244356091</v>
      </c>
      <c r="AS67" s="171">
        <f t="shared" si="224"/>
        <v>0.16510011587128939</v>
      </c>
      <c r="AT67" s="171">
        <f t="shared" si="224"/>
        <v>0.13518189070960404</v>
      </c>
      <c r="AU67" s="171">
        <f t="shared" si="225"/>
        <v>5.9066221209427984E-2</v>
      </c>
      <c r="AV67" s="171">
        <f t="shared" si="225"/>
        <v>0.16755302081510534</v>
      </c>
      <c r="AW67" s="171">
        <f t="shared" si="225"/>
        <v>0.1804777901436162</v>
      </c>
      <c r="AX67" s="171">
        <f t="shared" si="225"/>
        <v>0.17077947625671872</v>
      </c>
      <c r="AY67" s="171">
        <f t="shared" si="225"/>
        <v>0.21555733408400776</v>
      </c>
      <c r="AZ67" s="171">
        <f t="shared" si="225"/>
        <v>0.18598644545632115</v>
      </c>
      <c r="BA67" s="171">
        <f t="shared" si="225"/>
        <v>0.60532610427452227</v>
      </c>
      <c r="BB67" s="171">
        <f t="shared" si="225"/>
        <v>0.45453714983433563</v>
      </c>
      <c r="BC67" s="171">
        <f t="shared" si="225"/>
        <v>0.3773915136776439</v>
      </c>
      <c r="BD67" s="326">
        <f t="shared" si="225"/>
        <v>0.41301412834042855</v>
      </c>
      <c r="BE67" s="326">
        <f t="shared" si="225"/>
        <v>0.47482883004041798</v>
      </c>
      <c r="BF67" s="201">
        <f t="shared" si="225"/>
        <v>0.43393436160986643</v>
      </c>
      <c r="BG67" s="40">
        <f t="shared" si="226"/>
        <v>1632633.5700000003</v>
      </c>
      <c r="BH67" s="62">
        <f t="shared" si="226"/>
        <v>1192774.8999999985</v>
      </c>
      <c r="BI67" s="63">
        <f t="shared" si="226"/>
        <v>2410970.7100000009</v>
      </c>
      <c r="BJ67" s="63">
        <f t="shared" si="226"/>
        <v>4364969.5499999989</v>
      </c>
      <c r="BK67" s="63">
        <f t="shared" si="226"/>
        <v>5622705.7100000009</v>
      </c>
      <c r="BL67" s="63">
        <f t="shared" si="226"/>
        <v>5779160.9500000011</v>
      </c>
      <c r="BM67" s="63">
        <f t="shared" si="226"/>
        <v>5306478.2200000007</v>
      </c>
      <c r="BN67" s="63">
        <f t="shared" si="226"/>
        <v>3769566.08</v>
      </c>
      <c r="BO67" s="63">
        <f t="shared" si="226"/>
        <v>2832272.5799999982</v>
      </c>
      <c r="BP67" s="63">
        <f t="shared" si="226"/>
        <v>2389352.6700000018</v>
      </c>
      <c r="BQ67" s="63">
        <f t="shared" si="227"/>
        <v>1132831.8900000006</v>
      </c>
      <c r="BR67" s="63">
        <f t="shared" si="227"/>
        <v>3155395.7300000004</v>
      </c>
      <c r="BS67" s="63">
        <f t="shared" si="227"/>
        <v>3517194.7199999988</v>
      </c>
      <c r="BT67" s="63">
        <f t="shared" si="227"/>
        <v>3435250</v>
      </c>
      <c r="BU67" s="63">
        <f t="shared" si="227"/>
        <v>4343263</v>
      </c>
      <c r="BV67" s="63">
        <f t="shared" si="227"/>
        <v>3809674</v>
      </c>
      <c r="BW67" s="63">
        <f t="shared" si="227"/>
        <v>12815046</v>
      </c>
      <c r="BX67" s="63">
        <f t="shared" si="227"/>
        <v>9747351</v>
      </c>
      <c r="BY67" s="63">
        <f t="shared" si="227"/>
        <v>8101878</v>
      </c>
      <c r="BZ67" s="339">
        <f t="shared" si="227"/>
        <v>8338925</v>
      </c>
      <c r="CA67" s="339">
        <f t="shared" si="227"/>
        <v>9490476</v>
      </c>
      <c r="CB67" s="360">
        <f t="shared" si="227"/>
        <v>8706653</v>
      </c>
      <c r="CC67" s="369"/>
    </row>
    <row r="68" spans="1:81" s="38" customFormat="1" x14ac:dyDescent="0.3">
      <c r="A68" s="140"/>
      <c r="B68" s="39" t="s">
        <v>32</v>
      </c>
      <c r="C68" s="59">
        <f>'NECO-ELECTRIC'!C68+'NECO-GAS'!C68</f>
        <v>4122016.24</v>
      </c>
      <c r="D68" s="60">
        <f>'NECO-ELECTRIC'!D68+'NECO-GAS'!D68</f>
        <v>4507335.12</v>
      </c>
      <c r="E68" s="60">
        <f>'NECO-ELECTRIC'!E68+'NECO-GAS'!E68</f>
        <v>4039654.9000000004</v>
      </c>
      <c r="F68" s="60">
        <f>'NECO-ELECTRIC'!F68+'NECO-GAS'!F68</f>
        <v>3269796.09</v>
      </c>
      <c r="G68" s="60">
        <f>'NECO-ELECTRIC'!G68+'NECO-GAS'!G68</f>
        <v>3525796.34</v>
      </c>
      <c r="H68" s="60">
        <f>'NECO-ELECTRIC'!H68+'NECO-GAS'!H68</f>
        <v>3414231.47</v>
      </c>
      <c r="I68" s="60">
        <f>'NECO-ELECTRIC'!I68+'NECO-GAS'!I68</f>
        <v>3797268.57</v>
      </c>
      <c r="J68" s="60">
        <f>'NECO-ELECTRIC'!J68+'NECO-GAS'!J68</f>
        <v>3645983.1399999997</v>
      </c>
      <c r="K68" s="60">
        <f>'NECO-ELECTRIC'!K68+'NECO-GAS'!K68</f>
        <v>3846213.2399999998</v>
      </c>
      <c r="L68" s="269">
        <f>'NECO-ELECTRIC'!L68+'NECO-GAS'!L68</f>
        <v>3819232.85</v>
      </c>
      <c r="M68" s="61">
        <f>'NECO-ELECTRIC'!M68+'NECO-GAS'!M68</f>
        <v>4391536.25</v>
      </c>
      <c r="N68" s="60">
        <f>'NECO-ELECTRIC'!N68+'NECO-GAS'!N68</f>
        <v>4900207.3600000003</v>
      </c>
      <c r="O68" s="61">
        <f>'NECO-ELECTRIC'!O68+'NECO-GAS'!O68</f>
        <v>6118710.96</v>
      </c>
      <c r="P68" s="60">
        <f>'NECO-ELECTRIC'!P68+'NECO-GAS'!P68</f>
        <v>8137203</v>
      </c>
      <c r="Q68" s="60">
        <f>'NECO-ELECTRIC'!Q68+'NECO-GAS'!Q68</f>
        <v>7692821</v>
      </c>
      <c r="R68" s="60">
        <f>'NECO-ELECTRIC'!R68+'NECO-GAS'!R68</f>
        <v>7310533</v>
      </c>
      <c r="S68" s="60">
        <f>'NECO-ELECTRIC'!S68+'NECO-GAS'!S68</f>
        <v>7072197</v>
      </c>
      <c r="T68" s="60">
        <f>'NECO-ELECTRIC'!T68+'NECO-GAS'!T68</f>
        <v>7404265</v>
      </c>
      <c r="U68" s="60">
        <f>'NECO-ELECTRIC'!U68+'NECO-GAS'!U68</f>
        <v>7370023</v>
      </c>
      <c r="V68" s="60">
        <f>'NECO-ELECTRIC'!V68+'NECO-GAS'!V68</f>
        <v>7128954</v>
      </c>
      <c r="W68" s="60">
        <f>'NECO-ELECTRIC'!W68+'NECO-GAS'!W68</f>
        <v>7168514</v>
      </c>
      <c r="X68" s="266">
        <f>'NECO-ELECTRIC'!X68+'NECO-GAS'!X68</f>
        <v>7631167</v>
      </c>
      <c r="Y68" s="61">
        <f>'NECO-ELECTRIC'!Y68+'NECO-GAS'!Y68</f>
        <v>7983333</v>
      </c>
      <c r="Z68" s="233">
        <f>'NECO-ELECTRIC'!Z68+'NECO-GAS'!Z68</f>
        <v>8740686</v>
      </c>
      <c r="AA68" s="233">
        <f>'NECO-ELECTRIC'!AA68+'NECO-GAS'!AA68</f>
        <v>8980436</v>
      </c>
      <c r="AB68" s="233">
        <f>'NECO-ELECTRIC'!AB68+'NECO-GAS'!AB68</f>
        <v>9025751</v>
      </c>
      <c r="AC68" s="233">
        <f>'NECO-ELECTRIC'!AC68+'NECO-GAS'!AC68</f>
        <v>8587959</v>
      </c>
      <c r="AD68" s="233">
        <f>'NECO-ELECTRIC'!AD68+'NECO-GAS'!AD68</f>
        <v>8548727</v>
      </c>
      <c r="AE68" s="233">
        <f>'NECO-ELECTRIC'!AE68+'NECO-GAS'!AE68</f>
        <v>8557164</v>
      </c>
      <c r="AF68" s="233">
        <f>'NECO-ELECTRIC'!AF68+'NECO-GAS'!AF68</f>
        <v>8046541</v>
      </c>
      <c r="AG68" s="233">
        <f>'NECO-ELECTRIC'!AG68+'NECO-GAS'!AG68</f>
        <v>7920946</v>
      </c>
      <c r="AH68" s="233">
        <f>'NECO-ELECTRIC'!AH68+'NECO-GAS'!AH68</f>
        <v>8172794</v>
      </c>
      <c r="AI68" s="60">
        <f>'NECO-ELECTRIC'!AI68+'NECO-GAS'!AI68</f>
        <v>8321593</v>
      </c>
      <c r="AJ68" s="383">
        <f>'NECO-ELECTRIC'!AJ68+'NECO-GAS'!AJ68</f>
        <v>8282685</v>
      </c>
      <c r="AK68" s="171">
        <f t="shared" si="224"/>
        <v>0.48439758694400475</v>
      </c>
      <c r="AL68" s="171">
        <f t="shared" si="224"/>
        <v>0.80532460608342782</v>
      </c>
      <c r="AM68" s="171">
        <f t="shared" si="224"/>
        <v>0.90432628292085027</v>
      </c>
      <c r="AN68" s="171">
        <f t="shared" si="224"/>
        <v>1.2357764211529167</v>
      </c>
      <c r="AO68" s="171">
        <f t="shared" si="224"/>
        <v>1.0058438769608571</v>
      </c>
      <c r="AP68" s="171">
        <f t="shared" si="224"/>
        <v>1.1686476341921832</v>
      </c>
      <c r="AQ68" s="171">
        <f t="shared" si="224"/>
        <v>0.94087483256418714</v>
      </c>
      <c r="AR68" s="171">
        <f t="shared" si="224"/>
        <v>0.9552898974733055</v>
      </c>
      <c r="AS68" s="171">
        <f t="shared" si="224"/>
        <v>0.86378485868869825</v>
      </c>
      <c r="AT68" s="171">
        <f t="shared" si="224"/>
        <v>0.99808896176623529</v>
      </c>
      <c r="AU68" s="171">
        <f t="shared" si="225"/>
        <v>0.81789072104323401</v>
      </c>
      <c r="AV68" s="171">
        <f t="shared" si="225"/>
        <v>0.78373798450847587</v>
      </c>
      <c r="AW68" s="171">
        <f t="shared" si="225"/>
        <v>0.46770064131285588</v>
      </c>
      <c r="AX68" s="171">
        <f t="shared" si="225"/>
        <v>0.1091957519063983</v>
      </c>
      <c r="AY68" s="171">
        <f t="shared" si="225"/>
        <v>0.1163601752855032</v>
      </c>
      <c r="AZ68" s="171">
        <f t="shared" si="225"/>
        <v>0.1693712346281728</v>
      </c>
      <c r="BA68" s="171">
        <f t="shared" si="225"/>
        <v>0.20997251631989325</v>
      </c>
      <c r="BB68" s="171">
        <f t="shared" si="225"/>
        <v>8.6744058998428603E-2</v>
      </c>
      <c r="BC68" s="171">
        <f t="shared" si="225"/>
        <v>7.4751869838126692E-2</v>
      </c>
      <c r="BD68" s="326">
        <f t="shared" si="225"/>
        <v>0.14642260281101546</v>
      </c>
      <c r="BE68" s="326">
        <f t="shared" si="225"/>
        <v>0.16085328144717301</v>
      </c>
      <c r="BF68" s="201">
        <f t="shared" si="225"/>
        <v>8.5375932671896707E-2</v>
      </c>
      <c r="BG68" s="40">
        <f t="shared" si="226"/>
        <v>1996694.7199999997</v>
      </c>
      <c r="BH68" s="62">
        <f t="shared" si="226"/>
        <v>3629867.88</v>
      </c>
      <c r="BI68" s="63">
        <f t="shared" si="226"/>
        <v>3653166.0999999996</v>
      </c>
      <c r="BJ68" s="63">
        <f t="shared" si="226"/>
        <v>4040736.91</v>
      </c>
      <c r="BK68" s="63">
        <f t="shared" si="226"/>
        <v>3546400.66</v>
      </c>
      <c r="BL68" s="63">
        <f t="shared" si="226"/>
        <v>3990033.53</v>
      </c>
      <c r="BM68" s="63">
        <f t="shared" si="226"/>
        <v>3572754.43</v>
      </c>
      <c r="BN68" s="63">
        <f t="shared" si="226"/>
        <v>3482970.8600000003</v>
      </c>
      <c r="BO68" s="63">
        <f t="shared" si="226"/>
        <v>3322300.7600000002</v>
      </c>
      <c r="BP68" s="63">
        <f t="shared" si="226"/>
        <v>3811934.15</v>
      </c>
      <c r="BQ68" s="63">
        <f t="shared" si="227"/>
        <v>3591796.75</v>
      </c>
      <c r="BR68" s="63">
        <f t="shared" si="227"/>
        <v>3840478.6399999997</v>
      </c>
      <c r="BS68" s="63">
        <f t="shared" si="227"/>
        <v>2861725.04</v>
      </c>
      <c r="BT68" s="63">
        <f t="shared" si="227"/>
        <v>888548</v>
      </c>
      <c r="BU68" s="63">
        <f t="shared" si="227"/>
        <v>895138</v>
      </c>
      <c r="BV68" s="63">
        <f t="shared" si="227"/>
        <v>1238194</v>
      </c>
      <c r="BW68" s="63">
        <f t="shared" si="227"/>
        <v>1484967</v>
      </c>
      <c r="BX68" s="63">
        <f t="shared" si="227"/>
        <v>642276</v>
      </c>
      <c r="BY68" s="63">
        <f t="shared" si="227"/>
        <v>550923</v>
      </c>
      <c r="BZ68" s="339">
        <f t="shared" si="227"/>
        <v>1043840</v>
      </c>
      <c r="CA68" s="339">
        <f t="shared" si="227"/>
        <v>1153079</v>
      </c>
      <c r="CB68" s="360">
        <f t="shared" si="227"/>
        <v>651518</v>
      </c>
      <c r="CC68" s="369"/>
    </row>
    <row r="69" spans="1:81" s="38" customFormat="1" x14ac:dyDescent="0.3">
      <c r="A69" s="140"/>
      <c r="B69" s="39" t="s">
        <v>33</v>
      </c>
      <c r="C69" s="59">
        <f>'NECO-ELECTRIC'!C69+'NECO-GAS'!C69</f>
        <v>4258816.33</v>
      </c>
      <c r="D69" s="60">
        <f>'NECO-ELECTRIC'!D69+'NECO-GAS'!D69</f>
        <v>4704389.32</v>
      </c>
      <c r="E69" s="60">
        <f>'NECO-ELECTRIC'!E69+'NECO-GAS'!E69</f>
        <v>3813677.91</v>
      </c>
      <c r="F69" s="60">
        <f>'NECO-ELECTRIC'!F69+'NECO-GAS'!F69</f>
        <v>3122824.25</v>
      </c>
      <c r="G69" s="60">
        <f>'NECO-ELECTRIC'!G69+'NECO-GAS'!G69</f>
        <v>3706708.83</v>
      </c>
      <c r="H69" s="60">
        <f>'NECO-ELECTRIC'!H69+'NECO-GAS'!H69</f>
        <v>3226573.92</v>
      </c>
      <c r="I69" s="60">
        <f>'NECO-ELECTRIC'!I69+'NECO-GAS'!I69</f>
        <v>3662217.8</v>
      </c>
      <c r="J69" s="60">
        <f>'NECO-ELECTRIC'!J69+'NECO-GAS'!J69</f>
        <v>3338294.4800000004</v>
      </c>
      <c r="K69" s="60">
        <f>'NECO-ELECTRIC'!K69+'NECO-GAS'!K69</f>
        <v>3925640.06</v>
      </c>
      <c r="L69" s="266">
        <f>'NECO-ELECTRIC'!L69+'NECO-GAS'!L69</f>
        <v>3929128.38</v>
      </c>
      <c r="M69" s="61">
        <f>'NECO-ELECTRIC'!M69+'NECO-GAS'!M69</f>
        <v>3863599.55</v>
      </c>
      <c r="N69" s="60">
        <f>'NECO-ELECTRIC'!N69+'NECO-GAS'!N69</f>
        <v>4243660.88</v>
      </c>
      <c r="O69" s="61">
        <f>'NECO-ELECTRIC'!O69+'NECO-GAS'!O69</f>
        <v>5315136.04</v>
      </c>
      <c r="P69" s="60">
        <f>'NECO-ELECTRIC'!P69+'NECO-GAS'!P69</f>
        <v>8139673</v>
      </c>
      <c r="Q69" s="60">
        <f>'NECO-ELECTRIC'!Q69+'NECO-GAS'!Q69</f>
        <v>7107954</v>
      </c>
      <c r="R69" s="60">
        <f>'NECO-ELECTRIC'!R69+'NECO-GAS'!R69</f>
        <v>6805290</v>
      </c>
      <c r="S69" s="60">
        <f>'NECO-ELECTRIC'!S69+'NECO-GAS'!S69</f>
        <v>6434669</v>
      </c>
      <c r="T69" s="60">
        <f>'NECO-ELECTRIC'!T69+'NECO-GAS'!T69</f>
        <v>6251615</v>
      </c>
      <c r="U69" s="60">
        <f>'NECO-ELECTRIC'!U69+'NECO-GAS'!U69</f>
        <v>6350745</v>
      </c>
      <c r="V69" s="60">
        <f>'NECO-ELECTRIC'!V69+'NECO-GAS'!V69</f>
        <v>6029013</v>
      </c>
      <c r="W69" s="60">
        <f>'NECO-ELECTRIC'!W69+'NECO-GAS'!W69</f>
        <v>6498610</v>
      </c>
      <c r="X69" s="266">
        <f>'NECO-ELECTRIC'!X69+'NECO-GAS'!X69</f>
        <v>6652363</v>
      </c>
      <c r="Y69" s="61">
        <f>'NECO-ELECTRIC'!Y69+'NECO-GAS'!Y69</f>
        <v>6734007</v>
      </c>
      <c r="Z69" s="233">
        <f>'NECO-ELECTRIC'!Z69+'NECO-GAS'!Z69</f>
        <v>6953641</v>
      </c>
      <c r="AA69" s="233">
        <f>'NECO-ELECTRIC'!AA69+'NECO-GAS'!AA69</f>
        <v>6634372</v>
      </c>
      <c r="AB69" s="233">
        <f>'NECO-ELECTRIC'!AB69+'NECO-GAS'!AB69</f>
        <v>6494380</v>
      </c>
      <c r="AC69" s="233">
        <f>'NECO-ELECTRIC'!AC69+'NECO-GAS'!AC69</f>
        <v>5805595</v>
      </c>
      <c r="AD69" s="233">
        <f>'NECO-ELECTRIC'!AD69+'NECO-GAS'!AD69</f>
        <v>6086743</v>
      </c>
      <c r="AE69" s="233">
        <f>'NECO-ELECTRIC'!AE69+'NECO-GAS'!AE69</f>
        <v>6049978</v>
      </c>
      <c r="AF69" s="233">
        <f>'NECO-ELECTRIC'!AF69+'NECO-GAS'!AF69</f>
        <v>5592426</v>
      </c>
      <c r="AG69" s="233">
        <f>'NECO-ELECTRIC'!AG69+'NECO-GAS'!AG69</f>
        <v>5533569</v>
      </c>
      <c r="AH69" s="233">
        <f>'NECO-ELECTRIC'!AH69+'NECO-GAS'!AH69</f>
        <v>7367488</v>
      </c>
      <c r="AI69" s="60">
        <f>'NECO-ELECTRIC'!AI69+'NECO-GAS'!AI69</f>
        <v>8304208</v>
      </c>
      <c r="AJ69" s="383">
        <f>'NECO-ELECTRIC'!AJ69+'NECO-GAS'!AJ69</f>
        <v>7791787</v>
      </c>
      <c r="AK69" s="171">
        <f t="shared" si="224"/>
        <v>0.24803129042195626</v>
      </c>
      <c r="AL69" s="171">
        <f t="shared" si="224"/>
        <v>0.73022946153614676</v>
      </c>
      <c r="AM69" s="171">
        <f t="shared" si="224"/>
        <v>0.86380553569087315</v>
      </c>
      <c r="AN69" s="171">
        <f t="shared" si="224"/>
        <v>1.1792100532074452</v>
      </c>
      <c r="AO69" s="171">
        <f t="shared" si="224"/>
        <v>0.73595210606277917</v>
      </c>
      <c r="AP69" s="171">
        <f t="shared" si="224"/>
        <v>0.93753967985955833</v>
      </c>
      <c r="AQ69" s="171">
        <f t="shared" si="224"/>
        <v>0.7341254253092212</v>
      </c>
      <c r="AR69" s="171">
        <f t="shared" si="224"/>
        <v>0.80601592703109859</v>
      </c>
      <c r="AS69" s="171">
        <f t="shared" si="224"/>
        <v>0.65542686050539234</v>
      </c>
      <c r="AT69" s="171">
        <f t="shared" si="224"/>
        <v>0.69308873536985327</v>
      </c>
      <c r="AU69" s="171">
        <f t="shared" si="225"/>
        <v>0.74293606592846828</v>
      </c>
      <c r="AV69" s="171">
        <f t="shared" si="225"/>
        <v>0.63859488225647287</v>
      </c>
      <c r="AW69" s="171">
        <f t="shared" si="225"/>
        <v>0.2482036113604347</v>
      </c>
      <c r="AX69" s="171">
        <f t="shared" si="225"/>
        <v>-0.20213256724195186</v>
      </c>
      <c r="AY69" s="171">
        <f t="shared" si="225"/>
        <v>-0.18322558080707893</v>
      </c>
      <c r="AZ69" s="171">
        <f t="shared" si="225"/>
        <v>-0.10558653635627578</v>
      </c>
      <c r="BA69" s="171">
        <f t="shared" si="225"/>
        <v>-5.9784116323621309E-2</v>
      </c>
      <c r="BB69" s="171">
        <f t="shared" si="225"/>
        <v>-0.10544299353047172</v>
      </c>
      <c r="BC69" s="171">
        <f t="shared" si="225"/>
        <v>-0.12867403745544814</v>
      </c>
      <c r="BD69" s="326">
        <f t="shared" si="225"/>
        <v>0.22200565830592836</v>
      </c>
      <c r="BE69" s="326">
        <f t="shared" si="225"/>
        <v>0.27784372350394931</v>
      </c>
      <c r="BF69" s="201">
        <f t="shared" si="225"/>
        <v>0.17128109214725654</v>
      </c>
      <c r="BG69" s="40">
        <f t="shared" si="226"/>
        <v>1056319.71</v>
      </c>
      <c r="BH69" s="62">
        <f t="shared" si="226"/>
        <v>3435283.6799999997</v>
      </c>
      <c r="BI69" s="63">
        <f t="shared" si="226"/>
        <v>3294276.09</v>
      </c>
      <c r="BJ69" s="63">
        <f t="shared" si="226"/>
        <v>3682465.75</v>
      </c>
      <c r="BK69" s="63">
        <f t="shared" si="226"/>
        <v>2727960.17</v>
      </c>
      <c r="BL69" s="63">
        <f t="shared" si="226"/>
        <v>3025041.08</v>
      </c>
      <c r="BM69" s="63">
        <f t="shared" si="226"/>
        <v>2688527.2</v>
      </c>
      <c r="BN69" s="63">
        <f t="shared" si="226"/>
        <v>2690718.5199999996</v>
      </c>
      <c r="BO69" s="63">
        <f t="shared" si="226"/>
        <v>2572969.94</v>
      </c>
      <c r="BP69" s="63">
        <f t="shared" si="226"/>
        <v>2723234.62</v>
      </c>
      <c r="BQ69" s="63">
        <f t="shared" si="227"/>
        <v>2870407.45</v>
      </c>
      <c r="BR69" s="63">
        <f t="shared" si="227"/>
        <v>2709980.12</v>
      </c>
      <c r="BS69" s="63">
        <f t="shared" si="227"/>
        <v>1319235.96</v>
      </c>
      <c r="BT69" s="63">
        <f t="shared" si="227"/>
        <v>-1645293</v>
      </c>
      <c r="BU69" s="63">
        <f t="shared" si="227"/>
        <v>-1302359</v>
      </c>
      <c r="BV69" s="63">
        <f t="shared" si="227"/>
        <v>-718547</v>
      </c>
      <c r="BW69" s="63">
        <f t="shared" si="227"/>
        <v>-384691</v>
      </c>
      <c r="BX69" s="63">
        <f t="shared" si="227"/>
        <v>-659189</v>
      </c>
      <c r="BY69" s="63">
        <f t="shared" si="227"/>
        <v>-817176</v>
      </c>
      <c r="BZ69" s="339">
        <f t="shared" si="227"/>
        <v>1338475</v>
      </c>
      <c r="CA69" s="339">
        <f t="shared" si="227"/>
        <v>1805598</v>
      </c>
      <c r="CB69" s="360">
        <f t="shared" si="227"/>
        <v>1139424</v>
      </c>
      <c r="CC69" s="369"/>
    </row>
    <row r="70" spans="1:81" s="38" customFormat="1" x14ac:dyDescent="0.3">
      <c r="A70" s="140"/>
      <c r="B70" s="39" t="s">
        <v>34</v>
      </c>
      <c r="C70" s="59">
        <f>'NECO-ELECTRIC'!C70+'NECO-GAS'!C70</f>
        <v>2884958.67</v>
      </c>
      <c r="D70" s="60">
        <f>'NECO-ELECTRIC'!D70+'NECO-GAS'!D70</f>
        <v>3572143.64</v>
      </c>
      <c r="E70" s="60">
        <f>'NECO-ELECTRIC'!E70+'NECO-GAS'!E70</f>
        <v>2890150.3200000003</v>
      </c>
      <c r="F70" s="60">
        <f>'NECO-ELECTRIC'!F70+'NECO-GAS'!F70</f>
        <v>2030617.0699999998</v>
      </c>
      <c r="G70" s="60">
        <f>'NECO-ELECTRIC'!G70+'NECO-GAS'!G70</f>
        <v>2738453.4800000004</v>
      </c>
      <c r="H70" s="60">
        <f>'NECO-ELECTRIC'!H70+'NECO-GAS'!H70</f>
        <v>1914213.2599999998</v>
      </c>
      <c r="I70" s="60">
        <f>'NECO-ELECTRIC'!I70+'NECO-GAS'!I70</f>
        <v>3211835.63</v>
      </c>
      <c r="J70" s="60">
        <f>'NECO-ELECTRIC'!J70+'NECO-GAS'!J70</f>
        <v>1766872.77</v>
      </c>
      <c r="K70" s="60">
        <f>'NECO-ELECTRIC'!K70+'NECO-GAS'!K70</f>
        <v>2415672.5499999998</v>
      </c>
      <c r="L70" s="266">
        <f>'NECO-ELECTRIC'!L70+'NECO-GAS'!L70</f>
        <v>3301032.81</v>
      </c>
      <c r="M70" s="61">
        <f>'NECO-ELECTRIC'!M70+'NECO-GAS'!M70</f>
        <v>3713206.44</v>
      </c>
      <c r="N70" s="78">
        <f>'NECO-ELECTRIC'!N70+'NECO-GAS'!N70</f>
        <v>2835011.9</v>
      </c>
      <c r="O70" s="61">
        <f>'NECO-ELECTRIC'!O70+'NECO-GAS'!O70</f>
        <v>4321756.42</v>
      </c>
      <c r="P70" s="60">
        <f>'NECO-ELECTRIC'!P70+'NECO-GAS'!P70</f>
        <v>4717085</v>
      </c>
      <c r="Q70" s="60">
        <f>'NECO-ELECTRIC'!Q70+'NECO-GAS'!Q70</f>
        <v>3788179</v>
      </c>
      <c r="R70" s="60">
        <f>'NECO-ELECTRIC'!R70+'NECO-GAS'!R70</f>
        <v>4021665</v>
      </c>
      <c r="S70" s="60">
        <f>'NECO-ELECTRIC'!S70+'NECO-GAS'!S70</f>
        <v>5687505</v>
      </c>
      <c r="T70" s="60">
        <f>'NECO-ELECTRIC'!T70+'NECO-GAS'!T70</f>
        <v>5294121</v>
      </c>
      <c r="U70" s="60">
        <f>'NECO-ELECTRIC'!U70+'NECO-GAS'!U70</f>
        <v>3949058</v>
      </c>
      <c r="V70" s="60">
        <f>'NECO-ELECTRIC'!V70+'NECO-GAS'!V70</f>
        <v>4264207</v>
      </c>
      <c r="W70" s="60">
        <f>'NECO-ELECTRIC'!W70+'NECO-GAS'!W70</f>
        <v>4621160</v>
      </c>
      <c r="X70" s="266">
        <f>'NECO-ELECTRIC'!X70+'NECO-GAS'!X70</f>
        <v>5167414</v>
      </c>
      <c r="Y70" s="61">
        <f>'NECO-ELECTRIC'!Y70+'NECO-GAS'!Y70</f>
        <v>5829800</v>
      </c>
      <c r="Z70" s="233">
        <f>'NECO-ELECTRIC'!Z70+'NECO-GAS'!Z70</f>
        <v>5133280</v>
      </c>
      <c r="AA70" s="233">
        <f>'NECO-ELECTRIC'!AA70+'NECO-GAS'!AA70</f>
        <v>4658694</v>
      </c>
      <c r="AB70" s="233">
        <f>'NECO-ELECTRIC'!AB70+'NECO-GAS'!AB70</f>
        <v>4379483</v>
      </c>
      <c r="AC70" s="233">
        <f>'NECO-ELECTRIC'!AC70+'NECO-GAS'!AC70</f>
        <v>4403290</v>
      </c>
      <c r="AD70" s="233">
        <f>'NECO-ELECTRIC'!AD70+'NECO-GAS'!AD70</f>
        <v>5771203</v>
      </c>
      <c r="AE70" s="233">
        <f>'NECO-ELECTRIC'!AE70+'NECO-GAS'!AE70</f>
        <v>6597179</v>
      </c>
      <c r="AF70" s="233">
        <f>'NECO-ELECTRIC'!AF70+'NECO-GAS'!AF70</f>
        <v>5419260</v>
      </c>
      <c r="AG70" s="233">
        <f>'NECO-ELECTRIC'!AG70+'NECO-GAS'!AG70</f>
        <v>6214653</v>
      </c>
      <c r="AH70" s="233">
        <f>'NECO-ELECTRIC'!AH70+'NECO-GAS'!AH70</f>
        <v>6520596</v>
      </c>
      <c r="AI70" s="60">
        <f>'NECO-ELECTRIC'!AI70+'NECO-GAS'!AI70</f>
        <v>7959133</v>
      </c>
      <c r="AJ70" s="383">
        <f>'NECO-ELECTRIC'!AJ70+'NECO-GAS'!AJ70</f>
        <v>7889033</v>
      </c>
      <c r="AK70" s="171">
        <f t="shared" si="224"/>
        <v>0.49803061823412537</v>
      </c>
      <c r="AL70" s="171">
        <f t="shared" si="224"/>
        <v>0.32051940666081385</v>
      </c>
      <c r="AM70" s="171">
        <f t="shared" si="224"/>
        <v>0.31072040571232279</v>
      </c>
      <c r="AN70" s="171">
        <f t="shared" si="224"/>
        <v>0.98051373615213444</v>
      </c>
      <c r="AO70" s="171">
        <f t="shared" si="224"/>
        <v>1.0769040049568412</v>
      </c>
      <c r="AP70" s="171">
        <f t="shared" si="224"/>
        <v>1.7656902763279367</v>
      </c>
      <c r="AQ70" s="171">
        <f t="shared" si="224"/>
        <v>0.22953303186315302</v>
      </c>
      <c r="AR70" s="171">
        <f t="shared" si="224"/>
        <v>1.4134205203694434</v>
      </c>
      <c r="AS70" s="171">
        <f t="shared" si="224"/>
        <v>0.91299106329622381</v>
      </c>
      <c r="AT70" s="171">
        <f t="shared" si="224"/>
        <v>0.56539310495371897</v>
      </c>
      <c r="AU70" s="171">
        <f t="shared" si="225"/>
        <v>0.57001774455610399</v>
      </c>
      <c r="AV70" s="171">
        <f t="shared" si="225"/>
        <v>0.81067317565756958</v>
      </c>
      <c r="AW70" s="171">
        <f t="shared" si="225"/>
        <v>7.7963112044153585E-2</v>
      </c>
      <c r="AX70" s="171">
        <f t="shared" si="225"/>
        <v>-7.1570048027542438E-2</v>
      </c>
      <c r="AY70" s="171">
        <f t="shared" si="225"/>
        <v>0.16237643469329194</v>
      </c>
      <c r="AZ70" s="171">
        <f t="shared" si="225"/>
        <v>0.43502827808880151</v>
      </c>
      <c r="BA70" s="171">
        <f t="shared" si="225"/>
        <v>0.15994254070985431</v>
      </c>
      <c r="BB70" s="171">
        <f t="shared" si="225"/>
        <v>2.3637351696343924E-2</v>
      </c>
      <c r="BC70" s="171">
        <f t="shared" si="225"/>
        <v>0.57370517222081818</v>
      </c>
      <c r="BD70" s="326">
        <f t="shared" si="225"/>
        <v>0.52914621640084547</v>
      </c>
      <c r="BE70" s="326">
        <f t="shared" si="225"/>
        <v>0.72232361571553461</v>
      </c>
      <c r="BF70" s="201">
        <f t="shared" si="225"/>
        <v>0.52668878475771441</v>
      </c>
      <c r="BG70" s="40">
        <f t="shared" si="226"/>
        <v>1436797.75</v>
      </c>
      <c r="BH70" s="62">
        <f t="shared" si="226"/>
        <v>1144941.3599999999</v>
      </c>
      <c r="BI70" s="63">
        <f t="shared" si="226"/>
        <v>898028.6799999997</v>
      </c>
      <c r="BJ70" s="63">
        <f t="shared" si="226"/>
        <v>1991047.9300000002</v>
      </c>
      <c r="BK70" s="63">
        <f t="shared" si="226"/>
        <v>2949051.5199999996</v>
      </c>
      <c r="BL70" s="63">
        <f t="shared" si="226"/>
        <v>3379907.74</v>
      </c>
      <c r="BM70" s="63">
        <f t="shared" si="226"/>
        <v>737222.37000000011</v>
      </c>
      <c r="BN70" s="63">
        <f t="shared" si="226"/>
        <v>2497334.23</v>
      </c>
      <c r="BO70" s="63">
        <f t="shared" si="226"/>
        <v>2205487.4500000002</v>
      </c>
      <c r="BP70" s="63">
        <f t="shared" si="226"/>
        <v>1866381.19</v>
      </c>
      <c r="BQ70" s="63">
        <f t="shared" si="227"/>
        <v>2116593.56</v>
      </c>
      <c r="BR70" s="63">
        <f t="shared" si="227"/>
        <v>2298268.1</v>
      </c>
      <c r="BS70" s="63">
        <f t="shared" si="227"/>
        <v>336937.58000000007</v>
      </c>
      <c r="BT70" s="63">
        <f t="shared" si="227"/>
        <v>-337602</v>
      </c>
      <c r="BU70" s="63">
        <f t="shared" si="227"/>
        <v>615111</v>
      </c>
      <c r="BV70" s="63">
        <f t="shared" si="227"/>
        <v>1749538</v>
      </c>
      <c r="BW70" s="63">
        <f t="shared" si="227"/>
        <v>909674</v>
      </c>
      <c r="BX70" s="63">
        <f t="shared" si="227"/>
        <v>125139</v>
      </c>
      <c r="BY70" s="63">
        <f t="shared" si="227"/>
        <v>2265595</v>
      </c>
      <c r="BZ70" s="339">
        <f t="shared" si="227"/>
        <v>2256389</v>
      </c>
      <c r="CA70" s="339">
        <f t="shared" si="227"/>
        <v>3337973</v>
      </c>
      <c r="CB70" s="360">
        <f t="shared" si="227"/>
        <v>2721619</v>
      </c>
      <c r="CC70" s="369"/>
    </row>
    <row r="71" spans="1:81" s="123" customFormat="1" ht="15" thickBot="1" x14ac:dyDescent="0.35">
      <c r="A71" s="141"/>
      <c r="B71" s="50" t="s">
        <v>35</v>
      </c>
      <c r="C71" s="119">
        <f t="shared" ref="C71:R71" si="228">SUM(C66:C70)</f>
        <v>70081589.430000007</v>
      </c>
      <c r="D71" s="120">
        <f t="shared" si="228"/>
        <v>75737650.459999993</v>
      </c>
      <c r="E71" s="120">
        <f t="shared" si="228"/>
        <v>69563692.289999992</v>
      </c>
      <c r="F71" s="120">
        <f t="shared" si="228"/>
        <v>62752569.370000012</v>
      </c>
      <c r="G71" s="120">
        <f t="shared" si="228"/>
        <v>63733751.519999996</v>
      </c>
      <c r="H71" s="120">
        <f t="shared" si="228"/>
        <v>63674585.649999999</v>
      </c>
      <c r="I71" s="120">
        <f t="shared" si="228"/>
        <v>67962708.629999995</v>
      </c>
      <c r="J71" s="120">
        <f t="shared" si="228"/>
        <v>65852940.690000005</v>
      </c>
      <c r="K71" s="120">
        <f t="shared" si="228"/>
        <v>69940929.230000004</v>
      </c>
      <c r="L71" s="276">
        <f t="shared" si="228"/>
        <v>72295500.040000007</v>
      </c>
      <c r="M71" s="36">
        <f t="shared" si="228"/>
        <v>79870103.049999997</v>
      </c>
      <c r="N71" s="120">
        <f t="shared" si="228"/>
        <v>87239801.670000002</v>
      </c>
      <c r="O71" s="36">
        <f t="shared" si="228"/>
        <v>97072960.540000007</v>
      </c>
      <c r="P71" s="120">
        <f t="shared" si="228"/>
        <v>109366699</v>
      </c>
      <c r="Q71" s="120">
        <f t="shared" si="228"/>
        <v>109730565</v>
      </c>
      <c r="R71" s="120">
        <f t="shared" si="228"/>
        <v>111119613</v>
      </c>
      <c r="S71" s="120">
        <f t="shared" ref="S71:T71" si="229">SUM(S66:S70)</f>
        <v>111020208</v>
      </c>
      <c r="T71" s="120">
        <f t="shared" si="229"/>
        <v>117089968</v>
      </c>
      <c r="U71" s="120">
        <f t="shared" ref="U71:V71" si="230">SUM(U66:U70)</f>
        <v>122489067</v>
      </c>
      <c r="V71" s="120">
        <f t="shared" si="230"/>
        <v>124041266</v>
      </c>
      <c r="W71" s="120">
        <f t="shared" ref="W71" si="231">SUM(W66:W70)</f>
        <v>127033470</v>
      </c>
      <c r="X71" s="276">
        <f t="shared" ref="X71:Y71" si="232">SUM(X66:X70)</f>
        <v>133663218</v>
      </c>
      <c r="Y71" s="36">
        <f t="shared" si="232"/>
        <v>137812929</v>
      </c>
      <c r="Z71" s="243">
        <f t="shared" ref="Z71" si="233">SUM(Z66:Z70)</f>
        <v>149989517</v>
      </c>
      <c r="AA71" s="243">
        <f t="shared" ref="AA71:AB71" si="234">SUM(AA66:AA70)</f>
        <v>154660121</v>
      </c>
      <c r="AB71" s="243">
        <f t="shared" si="234"/>
        <v>160444434</v>
      </c>
      <c r="AC71" s="243">
        <f t="shared" ref="AC71:AD71" si="235">SUM(AC66:AC70)</f>
        <v>158928187</v>
      </c>
      <c r="AD71" s="243">
        <f t="shared" si="235"/>
        <v>155706988</v>
      </c>
      <c r="AE71" s="243">
        <f t="shared" ref="AE71" si="236">SUM(AE66:AE70)</f>
        <v>147325884</v>
      </c>
      <c r="AF71" s="243">
        <f t="shared" ref="AF71" si="237">SUM(AF66:AF70)</f>
        <v>140596902</v>
      </c>
      <c r="AG71" s="243">
        <f t="shared" ref="AG71:AH71" si="238">SUM(AG66:AG70)</f>
        <v>138019127</v>
      </c>
      <c r="AH71" s="243">
        <f t="shared" si="238"/>
        <v>138230883</v>
      </c>
      <c r="AI71" s="120">
        <f t="shared" ref="AI71" si="239">SUM(AI66:AI70)</f>
        <v>139346614</v>
      </c>
      <c r="AJ71" s="386">
        <f t="shared" ref="AJ71" si="240">SUM(AJ66:AJ70)</f>
        <v>137963386</v>
      </c>
      <c r="AK71" s="172">
        <f t="shared" si="224"/>
        <v>0.3851421083558606</v>
      </c>
      <c r="AL71" s="175">
        <f t="shared" si="224"/>
        <v>0.44402022423128662</v>
      </c>
      <c r="AM71" s="176">
        <f t="shared" si="224"/>
        <v>0.57741145398882354</v>
      </c>
      <c r="AN71" s="176">
        <f t="shared" si="224"/>
        <v>0.77075798035964915</v>
      </c>
      <c r="AO71" s="176">
        <f t="shared" si="224"/>
        <v>0.74193744055943822</v>
      </c>
      <c r="AP71" s="176">
        <f t="shared" si="224"/>
        <v>0.83888072147981074</v>
      </c>
      <c r="AQ71" s="176">
        <f t="shared" si="224"/>
        <v>0.80229819365867749</v>
      </c>
      <c r="AR71" s="176">
        <f t="shared" si="224"/>
        <v>0.88361012735815592</v>
      </c>
      <c r="AS71" s="176">
        <f t="shared" si="224"/>
        <v>0.81629657195791294</v>
      </c>
      <c r="AT71" s="176">
        <f t="shared" si="224"/>
        <v>0.84884561177453877</v>
      </c>
      <c r="AU71" s="176">
        <f t="shared" si="225"/>
        <v>0.72546326769763703</v>
      </c>
      <c r="AV71" s="176">
        <f t="shared" si="225"/>
        <v>0.71927851885039706</v>
      </c>
      <c r="AW71" s="176">
        <f t="shared" si="225"/>
        <v>0.59323585208128637</v>
      </c>
      <c r="AX71" s="176">
        <f t="shared" si="225"/>
        <v>0.46703187960349796</v>
      </c>
      <c r="AY71" s="176">
        <f t="shared" si="225"/>
        <v>0.44834929994209</v>
      </c>
      <c r="AZ71" s="176">
        <f t="shared" si="225"/>
        <v>0.4012556721197364</v>
      </c>
      <c r="BA71" s="176">
        <f t="shared" si="225"/>
        <v>0.32701862709534824</v>
      </c>
      <c r="BB71" s="176">
        <f t="shared" si="225"/>
        <v>0.20075959026652052</v>
      </c>
      <c r="BC71" s="176">
        <f t="shared" si="225"/>
        <v>0.12678731563854592</v>
      </c>
      <c r="BD71" s="327">
        <f t="shared" si="225"/>
        <v>0.11439432583669373</v>
      </c>
      <c r="BE71" s="327">
        <f t="shared" si="225"/>
        <v>9.6928344947201706E-2</v>
      </c>
      <c r="BF71" s="177">
        <f t="shared" si="225"/>
        <v>3.2171662962655889E-2</v>
      </c>
      <c r="BG71" s="119">
        <f t="shared" ref="BG71:BI71" si="241">SUM(BG66:BG70)</f>
        <v>26991371.110000007</v>
      </c>
      <c r="BH71" s="121">
        <f t="shared" si="241"/>
        <v>33629048.539999999</v>
      </c>
      <c r="BI71" s="122">
        <f t="shared" si="241"/>
        <v>40166872.710000001</v>
      </c>
      <c r="BJ71" s="122">
        <f t="shared" ref="BJ71:BK71" si="242">SUM(BJ66:BJ70)</f>
        <v>48367043.629999988</v>
      </c>
      <c r="BK71" s="122">
        <f t="shared" si="242"/>
        <v>47286456.480000004</v>
      </c>
      <c r="BL71" s="122">
        <f t="shared" ref="BL71:BM71" si="243">SUM(BL66:BL70)</f>
        <v>53415382.350000001</v>
      </c>
      <c r="BM71" s="122">
        <f t="shared" si="243"/>
        <v>54526358.369999997</v>
      </c>
      <c r="BN71" s="122">
        <f t="shared" ref="BN71:BO71" si="244">SUM(BN66:BN70)</f>
        <v>58188325.309999995</v>
      </c>
      <c r="BO71" s="122">
        <f t="shared" si="244"/>
        <v>57092540.769999996</v>
      </c>
      <c r="BP71" s="122">
        <f t="shared" ref="BP71:BQ71" si="245">SUM(BP66:BP70)</f>
        <v>61367717.959999993</v>
      </c>
      <c r="BQ71" s="122">
        <f t="shared" si="245"/>
        <v>57942825.950000003</v>
      </c>
      <c r="BR71" s="122">
        <f t="shared" ref="BR71" si="246">SUM(BR66:BR70)</f>
        <v>62749715.329999998</v>
      </c>
      <c r="BS71" s="122">
        <f t="shared" ref="BS71:BT71" si="247">SUM(BS66:BS70)</f>
        <v>57587160.459999993</v>
      </c>
      <c r="BT71" s="122">
        <f t="shared" si="247"/>
        <v>51077735</v>
      </c>
      <c r="BU71" s="122">
        <f t="shared" ref="BU71:BV71" si="248">SUM(BU66:BU70)</f>
        <v>49197622</v>
      </c>
      <c r="BV71" s="122">
        <f t="shared" si="248"/>
        <v>44587375</v>
      </c>
      <c r="BW71" s="122">
        <f t="shared" ref="BW71:BX71" si="249">SUM(BW66:BW70)</f>
        <v>36305676</v>
      </c>
      <c r="BX71" s="122">
        <f t="shared" si="249"/>
        <v>23506934</v>
      </c>
      <c r="BY71" s="122">
        <f t="shared" ref="BY71:BZ71" si="250">SUM(BY66:BY70)</f>
        <v>15530060</v>
      </c>
      <c r="BZ71" s="347">
        <f t="shared" si="250"/>
        <v>14189617</v>
      </c>
      <c r="CA71" s="347">
        <f t="shared" ref="CA71:CB71" si="251">SUM(CA66:CA70)</f>
        <v>12313144</v>
      </c>
      <c r="CB71" s="347">
        <f t="shared" si="251"/>
        <v>4300168</v>
      </c>
      <c r="CC71" s="370"/>
    </row>
    <row r="72" spans="1:81" s="57" customFormat="1" x14ac:dyDescent="0.3">
      <c r="A72" s="140">
        <f>+A65+1</f>
        <v>10</v>
      </c>
      <c r="B72" s="71" t="s">
        <v>28</v>
      </c>
      <c r="C72" s="72"/>
      <c r="D72" s="73"/>
      <c r="E72" s="73"/>
      <c r="F72" s="73"/>
      <c r="G72" s="73"/>
      <c r="H72" s="73"/>
      <c r="I72" s="73"/>
      <c r="J72" s="73"/>
      <c r="K72" s="73"/>
      <c r="L72" s="268"/>
      <c r="M72" s="74"/>
      <c r="N72" s="73"/>
      <c r="O72" s="74"/>
      <c r="P72" s="73"/>
      <c r="Q72" s="73"/>
      <c r="R72" s="73"/>
      <c r="S72" s="73"/>
      <c r="T72" s="73"/>
      <c r="U72" s="73"/>
      <c r="V72" s="73"/>
      <c r="W72" s="73"/>
      <c r="X72" s="268"/>
      <c r="Y72" s="74"/>
      <c r="Z72" s="235"/>
      <c r="AA72" s="235"/>
      <c r="AB72" s="235"/>
      <c r="AC72" s="235"/>
      <c r="AD72" s="235"/>
      <c r="AE72" s="235"/>
      <c r="AF72" s="235"/>
      <c r="AG72" s="235"/>
      <c r="AH72" s="235"/>
      <c r="AI72" s="73"/>
      <c r="AJ72" s="378"/>
      <c r="AK72" s="194"/>
      <c r="AL72" s="195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328"/>
      <c r="BE72" s="328"/>
      <c r="BF72" s="197"/>
      <c r="BG72" s="72"/>
      <c r="BH72" s="75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341"/>
      <c r="CA72" s="341"/>
      <c r="CB72" s="341"/>
      <c r="CC72" s="367"/>
    </row>
    <row r="73" spans="1:81" s="57" customFormat="1" x14ac:dyDescent="0.3">
      <c r="A73" s="140"/>
      <c r="B73" s="58" t="s">
        <v>30</v>
      </c>
      <c r="C73" s="59">
        <f>'NECO-ELECTRIC'!C73+'NECO-GAS'!C73</f>
        <v>249961812.75</v>
      </c>
      <c r="D73" s="60">
        <f>'NECO-ELECTRIC'!D73+'NECO-GAS'!D73</f>
        <v>203392855.91</v>
      </c>
      <c r="E73" s="60">
        <f>'NECO-ELECTRIC'!E73+'NECO-GAS'!E73</f>
        <v>197891014.90000001</v>
      </c>
      <c r="F73" s="60">
        <f>'NECO-ELECTRIC'!F73+'NECO-GAS'!F73</f>
        <v>198297492.71000001</v>
      </c>
      <c r="G73" s="60">
        <f>'NECO-ELECTRIC'!G73+'NECO-GAS'!G73</f>
        <v>274460888.04000002</v>
      </c>
      <c r="H73" s="60">
        <f>'NECO-ELECTRIC'!H73+'NECO-GAS'!H73</f>
        <v>347737187.77999997</v>
      </c>
      <c r="I73" s="60">
        <f>'NECO-ELECTRIC'!I73+'NECO-GAS'!I73</f>
        <v>265643408.88</v>
      </c>
      <c r="J73" s="60">
        <f>'NECO-ELECTRIC'!J73+'NECO-GAS'!J73</f>
        <v>190963110.77000001</v>
      </c>
      <c r="K73" s="60">
        <f>'NECO-ELECTRIC'!K73+'NECO-GAS'!K73</f>
        <v>188402629.69999999</v>
      </c>
      <c r="L73" s="266">
        <f>'NECO-ELECTRIC'!L73+'NECO-GAS'!L73</f>
        <v>243580134.53999999</v>
      </c>
      <c r="M73" s="61">
        <f>'NECO-ELECTRIC'!M73+'NECO-GAS'!M73</f>
        <v>295302002.44</v>
      </c>
      <c r="N73" s="60">
        <f>'NECO-ELECTRIC'!N73+'NECO-GAS'!N73</f>
        <v>233881938.94</v>
      </c>
      <c r="O73" s="61">
        <f>'NECO-ELECTRIC'!O73+'NECO-GAS'!O73</f>
        <v>227358422.96000001</v>
      </c>
      <c r="P73" s="60">
        <f>'NECO-ELECTRIC'!P73+'NECO-GAS'!P73</f>
        <v>225209232.31</v>
      </c>
      <c r="Q73" s="60">
        <f>'NECO-ELECTRIC'!Q73+'NECO-GAS'!Q73</f>
        <v>216577895.28999999</v>
      </c>
      <c r="R73" s="60">
        <f>'NECO-ELECTRIC'!R73+'NECO-GAS'!R73</f>
        <v>216665986.09</v>
      </c>
      <c r="S73" s="60">
        <f>'NECO-ELECTRIC'!S73+'NECO-GAS'!S73</f>
        <v>320432714.91000003</v>
      </c>
      <c r="T73" s="60">
        <f>'NECO-ELECTRIC'!T73+'NECO-GAS'!T73</f>
        <v>385812408.74000001</v>
      </c>
      <c r="U73" s="60">
        <f>'NECO-ELECTRIC'!U73+'NECO-GAS'!U73</f>
        <v>270492731.29000002</v>
      </c>
      <c r="V73" s="254">
        <f>'NECO-ELECTRIC'!V73+'NECO-GAS'!V73</f>
        <v>211584283.65000001</v>
      </c>
      <c r="W73" s="254">
        <f>'NECO-ELECTRIC'!W73+'NECO-GAS'!W73</f>
        <v>209571856.94999999</v>
      </c>
      <c r="X73" s="306">
        <f>'NECO-ELECTRIC'!X73+'NECO-GAS'!X73</f>
        <v>246189534.03</v>
      </c>
      <c r="Y73" s="303">
        <f>'NECO-ELECTRIC'!Y73+'NECO-GAS'!Y73</f>
        <v>301057685.16000003</v>
      </c>
      <c r="Z73" s="254">
        <f>'NECO-ELECTRIC'!Z73+'NECO-GAS'!Z73</f>
        <v>287924924.95999998</v>
      </c>
      <c r="AA73" s="254">
        <f>'NECO-ELECTRIC'!AA73+'NECO-GAS'!AA73</f>
        <v>257000561</v>
      </c>
      <c r="AB73" s="254">
        <f>'NECO-ELECTRIC'!AB73+'NECO-GAS'!AB73</f>
        <v>219829950.31999999</v>
      </c>
      <c r="AC73" s="254">
        <f>'NECO-ELECTRIC'!AC73+'NECO-GAS'!AC73</f>
        <v>188987260.33000001</v>
      </c>
      <c r="AD73" s="254">
        <f>'NECO-ELECTRIC'!AD73+'NECO-GAS'!AD73</f>
        <v>238908077.75999999</v>
      </c>
      <c r="AE73" s="254">
        <f>'NECO-ELECTRIC'!AE73+'NECO-GAS'!AE73</f>
        <v>286901279.17000002</v>
      </c>
      <c r="AF73" s="254">
        <f>IF(ISERROR('NECO-ELECTRIC'!AF73+'NECO-GAS'!AF73)=TRUE,"N/A",'NECO-ELECTRIC'!AF73+'NECO-GAS'!AF73)</f>
        <v>324485040.56999999</v>
      </c>
      <c r="AG73" s="323">
        <f>IF(ISERROR('NECO-ELECTRIC'!AG73+'NECO-GAS'!AG73)=TRUE,"N/A",'NECO-ELECTRIC'!AG73+'NECO-GAS'!AG73)</f>
        <v>309204212.75999999</v>
      </c>
      <c r="AH73" s="323">
        <f>IF(ISERROR('NECO-ELECTRIC'!AH73+'NECO-GAS'!AH73)=TRUE,"N/A",'NECO-ELECTRIC'!AH73+'NECO-GAS'!AH73)</f>
        <v>215934310.81999999</v>
      </c>
      <c r="AI73" s="254">
        <f>IF(ISERROR('NECO-ELECTRIC'!AI73+'NECO-GAS'!AI73)=TRUE,"N/A",'NECO-ELECTRIC'!AI73+'NECO-GAS'!AI73)</f>
        <v>184189835.36000001</v>
      </c>
      <c r="AJ73" s="399">
        <f>IF(ISERROR('NECO-ELECTRIC'!AJ73+'NECO-GAS'!AJ73)=TRUE,"N/A",'NECO-ELECTRIC'!AJ73+'NECO-GAS'!AJ73)</f>
        <v>244148156.96000001</v>
      </c>
      <c r="AK73" s="198">
        <f t="shared" ref="AK73:AQ78" si="252">IF(ISERROR((O73-C73)/C73)=TRUE,0,(O73-C73)/C73)</f>
        <v>-9.0427371850622773E-2</v>
      </c>
      <c r="AL73" s="199">
        <f t="shared" si="252"/>
        <v>0.10726225511899794</v>
      </c>
      <c r="AM73" s="199">
        <f t="shared" si="252"/>
        <v>9.4430160962300391E-2</v>
      </c>
      <c r="AN73" s="199">
        <f t="shared" si="252"/>
        <v>9.263099159232932E-2</v>
      </c>
      <c r="AO73" s="199">
        <f t="shared" si="252"/>
        <v>0.16749864506486642</v>
      </c>
      <c r="AP73" s="199">
        <f t="shared" si="252"/>
        <v>0.10949424536120875</v>
      </c>
      <c r="AQ73" s="199">
        <f t="shared" si="252"/>
        <v>1.825500745697262E-2</v>
      </c>
      <c r="AR73" s="250">
        <f t="shared" ref="AR73:BF78" si="253">IF(ISERROR((V73-J73)/J73)=TRUE,"N/A",(V73-J73)/J73)</f>
        <v>0.10798511187240016</v>
      </c>
      <c r="AS73" s="250">
        <f t="shared" si="253"/>
        <v>0.11236163361259072</v>
      </c>
      <c r="AT73" s="250">
        <f t="shared" si="253"/>
        <v>1.0712694181435809E-2</v>
      </c>
      <c r="AU73" s="250">
        <f t="shared" si="253"/>
        <v>1.9490835390354247E-2</v>
      </c>
      <c r="AV73" s="250">
        <f t="shared" si="253"/>
        <v>0.23106951423839595</v>
      </c>
      <c r="AW73" s="250">
        <f t="shared" si="253"/>
        <v>0.13037624757458421</v>
      </c>
      <c r="AX73" s="250">
        <f t="shared" si="253"/>
        <v>-2.388570812494685E-2</v>
      </c>
      <c r="AY73" s="250">
        <f t="shared" si="253"/>
        <v>-0.12739358706508733</v>
      </c>
      <c r="AZ73" s="250">
        <f t="shared" si="253"/>
        <v>0.10265613016323169</v>
      </c>
      <c r="BA73" s="250">
        <f t="shared" si="253"/>
        <v>-0.10464423318766933</v>
      </c>
      <c r="BB73" s="250">
        <f t="shared" si="253"/>
        <v>-0.15895644302961934</v>
      </c>
      <c r="BC73" s="250">
        <f t="shared" si="253"/>
        <v>0.1431146829172896</v>
      </c>
      <c r="BD73" s="331">
        <f t="shared" si="253"/>
        <v>2.0559311376811645E-2</v>
      </c>
      <c r="BE73" s="331">
        <f t="shared" si="253"/>
        <v>-0.1211136932191027</v>
      </c>
      <c r="BF73" s="201">
        <f t="shared" si="253"/>
        <v>-8.2918921717900322E-3</v>
      </c>
      <c r="BG73" s="77">
        <f t="shared" ref="BG73:BM77" si="254">O73-C73</f>
        <v>-22603389.789999992</v>
      </c>
      <c r="BH73" s="94">
        <f t="shared" si="254"/>
        <v>21816376.400000006</v>
      </c>
      <c r="BI73" s="94">
        <f t="shared" si="254"/>
        <v>18686880.389999986</v>
      </c>
      <c r="BJ73" s="94">
        <f t="shared" si="254"/>
        <v>18368493.379999995</v>
      </c>
      <c r="BK73" s="94">
        <f t="shared" si="254"/>
        <v>45971826.870000005</v>
      </c>
      <c r="BL73" s="94">
        <f t="shared" si="254"/>
        <v>38075220.960000038</v>
      </c>
      <c r="BM73" s="94">
        <f t="shared" si="254"/>
        <v>4849322.4100000262</v>
      </c>
      <c r="BN73" s="252">
        <f t="shared" ref="BN73:CB77" si="255">IF(ISERROR(V73-J73)=TRUE,"N/A",V73-J73)</f>
        <v>20621172.879999995</v>
      </c>
      <c r="BO73" s="252">
        <f t="shared" si="255"/>
        <v>21169227.25</v>
      </c>
      <c r="BP73" s="252">
        <f t="shared" si="255"/>
        <v>2609399.4900000095</v>
      </c>
      <c r="BQ73" s="252">
        <f t="shared" si="255"/>
        <v>5755682.7200000286</v>
      </c>
      <c r="BR73" s="252">
        <f t="shared" si="255"/>
        <v>54042986.019999981</v>
      </c>
      <c r="BS73" s="252">
        <f t="shared" si="255"/>
        <v>29642138.039999992</v>
      </c>
      <c r="BT73" s="252">
        <f t="shared" si="255"/>
        <v>-5379281.9900000095</v>
      </c>
      <c r="BU73" s="252">
        <f t="shared" si="255"/>
        <v>-27590634.959999979</v>
      </c>
      <c r="BV73" s="252">
        <f t="shared" si="255"/>
        <v>22242091.669999987</v>
      </c>
      <c r="BW73" s="252">
        <f t="shared" si="255"/>
        <v>-33531435.74000001</v>
      </c>
      <c r="BX73" s="252">
        <f t="shared" si="255"/>
        <v>-61327368.170000017</v>
      </c>
      <c r="BY73" s="252">
        <f t="shared" si="255"/>
        <v>38711481.469999969</v>
      </c>
      <c r="BZ73" s="348">
        <f t="shared" si="255"/>
        <v>4350027.1699999869</v>
      </c>
      <c r="CA73" s="348">
        <f t="shared" si="255"/>
        <v>-25382021.589999974</v>
      </c>
      <c r="CB73" s="359">
        <f t="shared" si="255"/>
        <v>-2041377.0699999928</v>
      </c>
      <c r="CC73" s="367"/>
    </row>
    <row r="74" spans="1:81" s="57" customFormat="1" x14ac:dyDescent="0.3">
      <c r="A74" s="140"/>
      <c r="B74" s="58" t="s">
        <v>31</v>
      </c>
      <c r="C74" s="59">
        <f>'NECO-ELECTRIC'!C74+'NECO-GAS'!C74</f>
        <v>21123700.670000002</v>
      </c>
      <c r="D74" s="60">
        <f>'NECO-ELECTRIC'!D74+'NECO-GAS'!D74</f>
        <v>17515416.460000001</v>
      </c>
      <c r="E74" s="60">
        <f>'NECO-ELECTRIC'!E74+'NECO-GAS'!E74</f>
        <v>16579999.870000001</v>
      </c>
      <c r="F74" s="60">
        <f>'NECO-ELECTRIC'!F74+'NECO-GAS'!F74</f>
        <v>15916175.57</v>
      </c>
      <c r="G74" s="60">
        <f>'NECO-ELECTRIC'!G74+'NECO-GAS'!G74</f>
        <v>20630919.329999998</v>
      </c>
      <c r="H74" s="60">
        <f>'NECO-ELECTRIC'!H74+'NECO-GAS'!H74</f>
        <v>25810602.879999999</v>
      </c>
      <c r="I74" s="60">
        <f>'NECO-ELECTRIC'!I74+'NECO-GAS'!I74</f>
        <v>19257597.420000002</v>
      </c>
      <c r="J74" s="60">
        <f>'NECO-ELECTRIC'!J74+'NECO-GAS'!J74</f>
        <v>14392616.970000001</v>
      </c>
      <c r="K74" s="60">
        <f>'NECO-ELECTRIC'!K74+'NECO-GAS'!K74</f>
        <v>14737827.75</v>
      </c>
      <c r="L74" s="266">
        <f>'NECO-ELECTRIC'!L74+'NECO-GAS'!L74</f>
        <v>19441313.170000002</v>
      </c>
      <c r="M74" s="61">
        <f>'NECO-ELECTRIC'!M74+'NECO-GAS'!M74</f>
        <v>22165434.719999999</v>
      </c>
      <c r="N74" s="60">
        <f>'NECO-ELECTRIC'!N74+'NECO-GAS'!N74</f>
        <v>18324611.780000001</v>
      </c>
      <c r="O74" s="61">
        <f>'NECO-ELECTRIC'!O74+'NECO-GAS'!O74</f>
        <v>18784730.109999999</v>
      </c>
      <c r="P74" s="60">
        <f>'NECO-ELECTRIC'!P74+'NECO-GAS'!P74</f>
        <v>18677704.52</v>
      </c>
      <c r="Q74" s="60">
        <f>'NECO-ELECTRIC'!Q74+'NECO-GAS'!Q74</f>
        <v>17947648.579999998</v>
      </c>
      <c r="R74" s="60">
        <f>'NECO-ELECTRIC'!R74+'NECO-GAS'!R74</f>
        <v>16995828.870000001</v>
      </c>
      <c r="S74" s="60">
        <f>'NECO-ELECTRIC'!S74+'NECO-GAS'!S74</f>
        <v>23525027.809999999</v>
      </c>
      <c r="T74" s="60">
        <f>'NECO-ELECTRIC'!T74+'NECO-GAS'!T74</f>
        <v>29423398.239999998</v>
      </c>
      <c r="U74" s="60">
        <f>'NECO-ELECTRIC'!U74+'NECO-GAS'!U74</f>
        <v>20241988.829999998</v>
      </c>
      <c r="V74" s="254">
        <f>'NECO-ELECTRIC'!V74+'NECO-GAS'!V74</f>
        <v>15123232.050000001</v>
      </c>
      <c r="W74" s="254">
        <f>'NECO-ELECTRIC'!W74+'NECO-GAS'!W74</f>
        <v>15769781.380000001</v>
      </c>
      <c r="X74" s="306">
        <f>'NECO-ELECTRIC'!X74+'NECO-GAS'!X74</f>
        <v>17529036.739999998</v>
      </c>
      <c r="Y74" s="303">
        <f>'NECO-ELECTRIC'!Y74+'NECO-GAS'!Y74</f>
        <v>22967793.140000001</v>
      </c>
      <c r="Z74" s="254">
        <f>'NECO-ELECTRIC'!Z74+'NECO-GAS'!Z74</f>
        <v>22383665.789999999</v>
      </c>
      <c r="AA74" s="254">
        <f>'NECO-ELECTRIC'!AA74+'NECO-GAS'!AA74</f>
        <v>19925242</v>
      </c>
      <c r="AB74" s="254">
        <f>'NECO-ELECTRIC'!AB74+'NECO-GAS'!AB74</f>
        <v>17337106.07</v>
      </c>
      <c r="AC74" s="254">
        <f>'NECO-ELECTRIC'!AC74+'NECO-GAS'!AC74</f>
        <v>14381471.91</v>
      </c>
      <c r="AD74" s="254">
        <f>'NECO-ELECTRIC'!AD74+'NECO-GAS'!AD74</f>
        <v>17480724.77</v>
      </c>
      <c r="AE74" s="254">
        <f>'NECO-ELECTRIC'!AE74+'NECO-GAS'!AE74</f>
        <v>23374019.699999999</v>
      </c>
      <c r="AF74" s="254">
        <f>IF(ISERROR('NECO-ELECTRIC'!AF74+'NECO-GAS'!AF74)=TRUE,"N/A",'NECO-ELECTRIC'!AF74+'NECO-GAS'!AF74)</f>
        <v>25510676.829999998</v>
      </c>
      <c r="AG74" s="323">
        <f>IF(ISERROR('NECO-ELECTRIC'!AG74+'NECO-GAS'!AG74)=TRUE,"N/A",'NECO-ELECTRIC'!AG74+'NECO-GAS'!AG74)</f>
        <v>23873021.289999999</v>
      </c>
      <c r="AH74" s="323">
        <f>IF(ISERROR('NECO-ELECTRIC'!AH74+'NECO-GAS'!AH74)=TRUE,"N/A",'NECO-ELECTRIC'!AH74+'NECO-GAS'!AH74)</f>
        <v>17972267.969999999</v>
      </c>
      <c r="AI74" s="254">
        <f>IF(ISERROR('NECO-ELECTRIC'!AI74+'NECO-GAS'!AI74)=TRUE,"N/A",'NECO-ELECTRIC'!AI74+'NECO-GAS'!AI74)</f>
        <v>16148793.640000001</v>
      </c>
      <c r="AJ74" s="399">
        <f>IF(ISERROR('NECO-ELECTRIC'!AJ74+'NECO-GAS'!AJ74)=TRUE,"N/A",'NECO-ELECTRIC'!AJ74+'NECO-GAS'!AJ74)</f>
        <v>20785894.100000001</v>
      </c>
      <c r="AK74" s="198">
        <f t="shared" si="252"/>
        <v>-0.11072731035816188</v>
      </c>
      <c r="AL74" s="199">
        <f t="shared" si="252"/>
        <v>6.6358003114246167E-2</v>
      </c>
      <c r="AM74" s="199">
        <f t="shared" si="252"/>
        <v>8.248786011600838E-2</v>
      </c>
      <c r="AN74" s="199">
        <f t="shared" si="252"/>
        <v>6.7833713900154011E-2</v>
      </c>
      <c r="AO74" s="199">
        <f t="shared" si="252"/>
        <v>0.14028015105422842</v>
      </c>
      <c r="AP74" s="199">
        <f t="shared" si="252"/>
        <v>0.13997330387038209</v>
      </c>
      <c r="AQ74" s="199">
        <f t="shared" si="252"/>
        <v>5.1117041681308359E-2</v>
      </c>
      <c r="AR74" s="250">
        <f t="shared" si="253"/>
        <v>5.0763185147141454E-2</v>
      </c>
      <c r="AS74" s="250">
        <f t="shared" si="253"/>
        <v>7.0020741693089805E-2</v>
      </c>
      <c r="AT74" s="250">
        <f t="shared" si="253"/>
        <v>-9.8361484807047289E-2</v>
      </c>
      <c r="AU74" s="250">
        <f t="shared" si="253"/>
        <v>3.6198632245909849E-2</v>
      </c>
      <c r="AV74" s="250">
        <f t="shared" si="253"/>
        <v>0.2215083221806731</v>
      </c>
      <c r="AW74" s="250">
        <f t="shared" si="253"/>
        <v>6.0714840368819155E-2</v>
      </c>
      <c r="AX74" s="250">
        <f t="shared" si="253"/>
        <v>-7.1775332379013318E-2</v>
      </c>
      <c r="AY74" s="250">
        <f t="shared" si="253"/>
        <v>-0.19869882419995535</v>
      </c>
      <c r="AZ74" s="250">
        <f t="shared" si="253"/>
        <v>2.8530288443649084E-2</v>
      </c>
      <c r="BA74" s="250">
        <f t="shared" si="253"/>
        <v>-6.4190406582987757E-3</v>
      </c>
      <c r="BB74" s="250">
        <f t="shared" si="253"/>
        <v>-0.1329799290375917</v>
      </c>
      <c r="BC74" s="250">
        <f t="shared" si="253"/>
        <v>0.17938121053690953</v>
      </c>
      <c r="BD74" s="331">
        <f t="shared" si="253"/>
        <v>0.18838803177658031</v>
      </c>
      <c r="BE74" s="331">
        <f t="shared" si="253"/>
        <v>2.403408461202141E-2</v>
      </c>
      <c r="BF74" s="201">
        <f t="shared" si="253"/>
        <v>0.18579785120582748</v>
      </c>
      <c r="BG74" s="77">
        <f t="shared" si="254"/>
        <v>-2338970.5600000024</v>
      </c>
      <c r="BH74" s="94">
        <f t="shared" si="254"/>
        <v>1162288.0599999987</v>
      </c>
      <c r="BI74" s="94">
        <f t="shared" si="254"/>
        <v>1367648.7099999972</v>
      </c>
      <c r="BJ74" s="94">
        <f t="shared" si="254"/>
        <v>1079653.3000000007</v>
      </c>
      <c r="BK74" s="94">
        <f t="shared" si="254"/>
        <v>2894108.4800000004</v>
      </c>
      <c r="BL74" s="94">
        <f t="shared" si="254"/>
        <v>3612795.3599999994</v>
      </c>
      <c r="BM74" s="94">
        <f t="shared" si="254"/>
        <v>984391.40999999642</v>
      </c>
      <c r="BN74" s="252">
        <f t="shared" si="255"/>
        <v>730615.08000000007</v>
      </c>
      <c r="BO74" s="252">
        <f t="shared" si="255"/>
        <v>1031953.6300000008</v>
      </c>
      <c r="BP74" s="252">
        <f t="shared" si="255"/>
        <v>-1912276.4300000034</v>
      </c>
      <c r="BQ74" s="252">
        <f t="shared" si="255"/>
        <v>802358.42000000179</v>
      </c>
      <c r="BR74" s="252">
        <f t="shared" si="255"/>
        <v>4059054.0099999979</v>
      </c>
      <c r="BS74" s="252">
        <f t="shared" si="255"/>
        <v>1140511.8900000006</v>
      </c>
      <c r="BT74" s="252">
        <f t="shared" si="255"/>
        <v>-1340598.4499999993</v>
      </c>
      <c r="BU74" s="252">
        <f t="shared" si="255"/>
        <v>-3566176.6699999981</v>
      </c>
      <c r="BV74" s="252">
        <f t="shared" si="255"/>
        <v>484895.89999999851</v>
      </c>
      <c r="BW74" s="252">
        <f t="shared" si="255"/>
        <v>-151008.1099999994</v>
      </c>
      <c r="BX74" s="252">
        <f t="shared" si="255"/>
        <v>-3912721.41</v>
      </c>
      <c r="BY74" s="252">
        <f t="shared" si="255"/>
        <v>3631032.4600000009</v>
      </c>
      <c r="BZ74" s="348">
        <f t="shared" si="255"/>
        <v>2849035.9199999981</v>
      </c>
      <c r="CA74" s="348">
        <f t="shared" si="255"/>
        <v>379012.25999999978</v>
      </c>
      <c r="CB74" s="359">
        <f t="shared" si="255"/>
        <v>3256857.3600000031</v>
      </c>
      <c r="CC74" s="367"/>
    </row>
    <row r="75" spans="1:81" s="57" customFormat="1" x14ac:dyDescent="0.3">
      <c r="A75" s="140"/>
      <c r="B75" s="58" t="s">
        <v>32</v>
      </c>
      <c r="C75" s="59">
        <f>'NECO-ELECTRIC'!C75+'NECO-GAS'!C75</f>
        <v>60501498.590000004</v>
      </c>
      <c r="D75" s="60">
        <f>'NECO-ELECTRIC'!D75+'NECO-GAS'!D75</f>
        <v>55363476.420000002</v>
      </c>
      <c r="E75" s="60">
        <f>'NECO-ELECTRIC'!E75+'NECO-GAS'!E75</f>
        <v>51663014.810000002</v>
      </c>
      <c r="F75" s="60">
        <f>'NECO-ELECTRIC'!F75+'NECO-GAS'!F75</f>
        <v>53571483.380000003</v>
      </c>
      <c r="G75" s="60">
        <f>'NECO-ELECTRIC'!G75+'NECO-GAS'!G75</f>
        <v>59013215.030000001</v>
      </c>
      <c r="H75" s="60">
        <f>'NECO-ELECTRIC'!H75+'NECO-GAS'!H75</f>
        <v>68525478.870000005</v>
      </c>
      <c r="I75" s="60">
        <f>'NECO-ELECTRIC'!I75+'NECO-GAS'!I75</f>
        <v>59909466.32</v>
      </c>
      <c r="J75" s="60">
        <f>'NECO-ELECTRIC'!J75+'NECO-GAS'!J75</f>
        <v>50776477.920000002</v>
      </c>
      <c r="K75" s="60">
        <f>'NECO-ELECTRIC'!K75+'NECO-GAS'!K75</f>
        <v>47100629.520000003</v>
      </c>
      <c r="L75" s="266">
        <f>'NECO-ELECTRIC'!L75+'NECO-GAS'!L75</f>
        <v>55982487.380000003</v>
      </c>
      <c r="M75" s="61">
        <f>'NECO-ELECTRIC'!M75+'NECO-GAS'!M75</f>
        <v>66125889.200000003</v>
      </c>
      <c r="N75" s="60">
        <f>'NECO-ELECTRIC'!N75+'NECO-GAS'!N75</f>
        <v>58120417.420000002</v>
      </c>
      <c r="O75" s="61">
        <f>'NECO-ELECTRIC'!O75+'NECO-GAS'!O75</f>
        <v>58910938.740000002</v>
      </c>
      <c r="P75" s="60">
        <f>'NECO-ELECTRIC'!P75+'NECO-GAS'!P75</f>
        <v>52729482.950000003</v>
      </c>
      <c r="Q75" s="60">
        <f>'NECO-ELECTRIC'!Q75+'NECO-GAS'!Q75</f>
        <v>49217751.380000003</v>
      </c>
      <c r="R75" s="60">
        <f>'NECO-ELECTRIC'!R75+'NECO-GAS'!R75</f>
        <v>49212129.219999999</v>
      </c>
      <c r="S75" s="60">
        <f>'NECO-ELECTRIC'!S75+'NECO-GAS'!S75</f>
        <v>59574220.299999997</v>
      </c>
      <c r="T75" s="60">
        <f>'NECO-ELECTRIC'!T75+'NECO-GAS'!T75</f>
        <v>66485925.840000004</v>
      </c>
      <c r="U75" s="60">
        <f>'NECO-ELECTRIC'!U75+'NECO-GAS'!U75</f>
        <v>56724983.159999996</v>
      </c>
      <c r="V75" s="254">
        <f>'NECO-ELECTRIC'!V75+'NECO-GAS'!V75</f>
        <v>53946577.960000001</v>
      </c>
      <c r="W75" s="254">
        <f>'NECO-ELECTRIC'!W75+'NECO-GAS'!W75</f>
        <v>46633915.07</v>
      </c>
      <c r="X75" s="306">
        <f>'NECO-ELECTRIC'!X75+'NECO-GAS'!X75</f>
        <v>55000107.700000003</v>
      </c>
      <c r="Y75" s="303">
        <f>'NECO-ELECTRIC'!Y75+'NECO-GAS'!Y75</f>
        <v>63422442.369999997</v>
      </c>
      <c r="Z75" s="254">
        <f>'NECO-ELECTRIC'!Z75+'NECO-GAS'!Z75</f>
        <v>64430136.329999998</v>
      </c>
      <c r="AA75" s="254">
        <f>'NECO-ELECTRIC'!AA75+'NECO-GAS'!AA75</f>
        <v>62336568</v>
      </c>
      <c r="AB75" s="254">
        <f>'NECO-ELECTRIC'!AB75+'NECO-GAS'!AB75</f>
        <v>58152960.18</v>
      </c>
      <c r="AC75" s="254">
        <f>'NECO-ELECTRIC'!AC75+'NECO-GAS'!AC75</f>
        <v>53982488.270000003</v>
      </c>
      <c r="AD75" s="254">
        <f>'NECO-ELECTRIC'!AD75+'NECO-GAS'!AD75</f>
        <v>59563384.009999998</v>
      </c>
      <c r="AE75" s="254">
        <f>'NECO-ELECTRIC'!AE75+'NECO-GAS'!AE75</f>
        <v>62194023.57</v>
      </c>
      <c r="AF75" s="254">
        <f>IF(ISERROR('NECO-ELECTRIC'!AF75+'NECO-GAS'!AF75)=TRUE,"N/A",'NECO-ELECTRIC'!AF75+'NECO-GAS'!AF75)</f>
        <v>65820296.759999998</v>
      </c>
      <c r="AG75" s="323">
        <f>IF(ISERROR('NECO-ELECTRIC'!AG75+'NECO-GAS'!AG75)=TRUE,"N/A",'NECO-ELECTRIC'!AG75+'NECO-GAS'!AG75)</f>
        <v>65919206.850000001</v>
      </c>
      <c r="AH75" s="323">
        <f>IF(ISERROR('NECO-ELECTRIC'!AH75+'NECO-GAS'!AH75)=TRUE,"N/A",'NECO-ELECTRIC'!AH75+'NECO-GAS'!AH75)</f>
        <v>53916952.740000002</v>
      </c>
      <c r="AI75" s="254">
        <f>IF(ISERROR('NECO-ELECTRIC'!AI75+'NECO-GAS'!AI75)=TRUE,"N/A",'NECO-ELECTRIC'!AI75+'NECO-GAS'!AI75)</f>
        <v>49923923.369999997</v>
      </c>
      <c r="AJ75" s="387">
        <f>IF(ISERROR('NECO-ELECTRIC'!AJ75+'NECO-GAS'!AJ75)=TRUE,"N/A",'NECO-ELECTRIC'!AJ75+'NECO-GAS'!AJ75)</f>
        <v>58326105.75</v>
      </c>
      <c r="AK75" s="198">
        <f t="shared" si="252"/>
        <v>-2.6289594259122986E-2</v>
      </c>
      <c r="AL75" s="199">
        <f t="shared" si="252"/>
        <v>-4.7576374178852528E-2</v>
      </c>
      <c r="AM75" s="199">
        <f t="shared" si="252"/>
        <v>-4.7331024699059747E-2</v>
      </c>
      <c r="AN75" s="199">
        <f t="shared" si="252"/>
        <v>-8.1374527732929913E-2</v>
      </c>
      <c r="AO75" s="199">
        <f t="shared" si="252"/>
        <v>9.5064346132438769E-3</v>
      </c>
      <c r="AP75" s="199">
        <f t="shared" si="252"/>
        <v>-2.9763426153785025E-2</v>
      </c>
      <c r="AQ75" s="199">
        <f t="shared" si="252"/>
        <v>-5.315492451544182E-2</v>
      </c>
      <c r="AR75" s="250">
        <f t="shared" si="253"/>
        <v>6.243245238463753E-2</v>
      </c>
      <c r="AS75" s="250">
        <f t="shared" si="253"/>
        <v>-9.9088792391155908E-3</v>
      </c>
      <c r="AT75" s="250">
        <f t="shared" si="253"/>
        <v>-1.7547981984647566E-2</v>
      </c>
      <c r="AU75" s="250">
        <f t="shared" si="253"/>
        <v>-4.0883334238778081E-2</v>
      </c>
      <c r="AV75" s="250">
        <f t="shared" si="253"/>
        <v>0.10856286293340933</v>
      </c>
      <c r="AW75" s="250">
        <f t="shared" si="253"/>
        <v>5.814928998362788E-2</v>
      </c>
      <c r="AX75" s="250">
        <f t="shared" si="253"/>
        <v>0.10285473944705154</v>
      </c>
      <c r="AY75" s="250">
        <f t="shared" si="253"/>
        <v>9.680931689081973E-2</v>
      </c>
      <c r="AZ75" s="250">
        <f t="shared" si="253"/>
        <v>0.21033950276212007</v>
      </c>
      <c r="BA75" s="250">
        <f t="shared" si="253"/>
        <v>4.397545207989912E-2</v>
      </c>
      <c r="BB75" s="250">
        <f t="shared" si="253"/>
        <v>-1.0011578715198435E-2</v>
      </c>
      <c r="BC75" s="250">
        <f t="shared" si="253"/>
        <v>0.16208420307620952</v>
      </c>
      <c r="BD75" s="331">
        <f t="shared" si="253"/>
        <v>-5.4915846602846886E-4</v>
      </c>
      <c r="BE75" s="331">
        <f t="shared" si="253"/>
        <v>7.0549691036266599E-2</v>
      </c>
      <c r="BF75" s="201">
        <f t="shared" si="253"/>
        <v>6.0472573401888025E-2</v>
      </c>
      <c r="BG75" s="77">
        <f t="shared" si="254"/>
        <v>-1590559.8500000015</v>
      </c>
      <c r="BH75" s="94">
        <f t="shared" si="254"/>
        <v>-2633993.4699999988</v>
      </c>
      <c r="BI75" s="94">
        <f t="shared" si="254"/>
        <v>-2445263.4299999997</v>
      </c>
      <c r="BJ75" s="94">
        <f t="shared" si="254"/>
        <v>-4359354.1600000039</v>
      </c>
      <c r="BK75" s="94">
        <f t="shared" si="254"/>
        <v>561005.26999999583</v>
      </c>
      <c r="BL75" s="94">
        <f t="shared" si="254"/>
        <v>-2039553.0300000012</v>
      </c>
      <c r="BM75" s="94">
        <f t="shared" si="254"/>
        <v>-3184483.1600000039</v>
      </c>
      <c r="BN75" s="252">
        <f t="shared" si="255"/>
        <v>3170100.0399999991</v>
      </c>
      <c r="BO75" s="252">
        <f t="shared" si="255"/>
        <v>-466714.45000000298</v>
      </c>
      <c r="BP75" s="252">
        <f t="shared" si="255"/>
        <v>-982379.6799999997</v>
      </c>
      <c r="BQ75" s="252">
        <f t="shared" si="255"/>
        <v>-2703446.8300000057</v>
      </c>
      <c r="BR75" s="252">
        <f t="shared" si="255"/>
        <v>6309718.9099999964</v>
      </c>
      <c r="BS75" s="252">
        <f t="shared" si="255"/>
        <v>3425629.2599999979</v>
      </c>
      <c r="BT75" s="252">
        <f t="shared" si="255"/>
        <v>5423477.2299999967</v>
      </c>
      <c r="BU75" s="252">
        <f t="shared" si="255"/>
        <v>4764736.8900000006</v>
      </c>
      <c r="BV75" s="252">
        <f t="shared" si="255"/>
        <v>10351254.789999999</v>
      </c>
      <c r="BW75" s="252">
        <f t="shared" si="255"/>
        <v>2619803.2700000033</v>
      </c>
      <c r="BX75" s="252">
        <f t="shared" si="255"/>
        <v>-665629.08000000566</v>
      </c>
      <c r="BY75" s="252">
        <f t="shared" si="255"/>
        <v>9194223.6900000051</v>
      </c>
      <c r="BZ75" s="348">
        <f t="shared" si="255"/>
        <v>-29625.219999998808</v>
      </c>
      <c r="CA75" s="348">
        <f t="shared" si="255"/>
        <v>3290008.299999997</v>
      </c>
      <c r="CB75" s="359">
        <f t="shared" si="255"/>
        <v>3325998.049999997</v>
      </c>
      <c r="CC75" s="367"/>
    </row>
    <row r="76" spans="1:81" s="57" customFormat="1" x14ac:dyDescent="0.3">
      <c r="A76" s="140"/>
      <c r="B76" s="58" t="s">
        <v>33</v>
      </c>
      <c r="C76" s="59">
        <f>'NECO-ELECTRIC'!C76+'NECO-GAS'!C76</f>
        <v>110226359.52</v>
      </c>
      <c r="D76" s="60">
        <f>'NECO-ELECTRIC'!D76+'NECO-GAS'!D76</f>
        <v>101222717.43000001</v>
      </c>
      <c r="E76" s="60">
        <f>'NECO-ELECTRIC'!E76+'NECO-GAS'!E76</f>
        <v>103118895.39</v>
      </c>
      <c r="F76" s="60">
        <f>'NECO-ELECTRIC'!F76+'NECO-GAS'!F76</f>
        <v>101813243.01000001</v>
      </c>
      <c r="G76" s="60">
        <f>'NECO-ELECTRIC'!G76+'NECO-GAS'!G76</f>
        <v>116763891.66</v>
      </c>
      <c r="H76" s="60">
        <f>'NECO-ELECTRIC'!H76+'NECO-GAS'!H76</f>
        <v>133762814.67</v>
      </c>
      <c r="I76" s="60">
        <f>'NECO-ELECTRIC'!I76+'NECO-GAS'!I76</f>
        <v>116851191.54000001</v>
      </c>
      <c r="J76" s="60">
        <f>'NECO-ELECTRIC'!J76+'NECO-GAS'!J76</f>
        <v>101498867.65000001</v>
      </c>
      <c r="K76" s="60">
        <f>'NECO-ELECTRIC'!K76+'NECO-GAS'!K76</f>
        <v>94754522.340000004</v>
      </c>
      <c r="L76" s="266">
        <f>'NECO-ELECTRIC'!L76+'NECO-GAS'!L76</f>
        <v>107941332.2</v>
      </c>
      <c r="M76" s="61">
        <f>'NECO-ELECTRIC'!M76+'NECO-GAS'!M76</f>
        <v>123767709.51000001</v>
      </c>
      <c r="N76" s="60">
        <f>'NECO-ELECTRIC'!N76+'NECO-GAS'!N76</f>
        <v>106809749.34999999</v>
      </c>
      <c r="O76" s="61">
        <f>'NECO-ELECTRIC'!O76+'NECO-GAS'!O76</f>
        <v>105331350.95</v>
      </c>
      <c r="P76" s="60">
        <f>'NECO-ELECTRIC'!P76+'NECO-GAS'!P76</f>
        <v>95804191.280000001</v>
      </c>
      <c r="Q76" s="60">
        <f>'NECO-ELECTRIC'!Q76+'NECO-GAS'!Q76</f>
        <v>85089213.549999997</v>
      </c>
      <c r="R76" s="60">
        <f>'NECO-ELECTRIC'!R76+'NECO-GAS'!R76</f>
        <v>89205527.099999994</v>
      </c>
      <c r="S76" s="60">
        <f>'NECO-ELECTRIC'!S76+'NECO-GAS'!S76</f>
        <v>108610163.73</v>
      </c>
      <c r="T76" s="60">
        <f>'NECO-ELECTRIC'!T76+'NECO-GAS'!T76</f>
        <v>126362412.02</v>
      </c>
      <c r="U76" s="60">
        <f>'NECO-ELECTRIC'!U76+'NECO-GAS'!U76</f>
        <v>104803932.86</v>
      </c>
      <c r="V76" s="254">
        <f>'NECO-ELECTRIC'!V76+'NECO-GAS'!V76</f>
        <v>100116130.90000001</v>
      </c>
      <c r="W76" s="254">
        <f>'NECO-ELECTRIC'!W76+'NECO-GAS'!W76</f>
        <v>88468219.129999995</v>
      </c>
      <c r="X76" s="306">
        <f>'NECO-ELECTRIC'!X76+'NECO-GAS'!X76</f>
        <v>103041251.87</v>
      </c>
      <c r="Y76" s="303">
        <f>'NECO-ELECTRIC'!Y76+'NECO-GAS'!Y76</f>
        <v>106077519.67</v>
      </c>
      <c r="Z76" s="254">
        <f>'NECO-ELECTRIC'!Z76+'NECO-GAS'!Z76</f>
        <v>112260014.94</v>
      </c>
      <c r="AA76" s="254">
        <f>'NECO-ELECTRIC'!AA76+'NECO-GAS'!AA76</f>
        <v>110023003</v>
      </c>
      <c r="AB76" s="254">
        <f>'NECO-ELECTRIC'!AB76+'NECO-GAS'!AB76</f>
        <v>100372935.79000001</v>
      </c>
      <c r="AC76" s="254">
        <f>'NECO-ELECTRIC'!AC76+'NECO-GAS'!AC76</f>
        <v>89672694.939999998</v>
      </c>
      <c r="AD76" s="254">
        <f>'NECO-ELECTRIC'!AD76+'NECO-GAS'!AD76</f>
        <v>105430601.53</v>
      </c>
      <c r="AE76" s="254">
        <f>'NECO-ELECTRIC'!AE76+'NECO-GAS'!AE76</f>
        <v>113775408.29000001</v>
      </c>
      <c r="AF76" s="254">
        <f>IF(ISERROR('NECO-ELECTRIC'!AF76+'NECO-GAS'!AF76)=TRUE,"N/A",'NECO-ELECTRIC'!AF76+'NECO-GAS'!AF76)</f>
        <v>118083559.51000001</v>
      </c>
      <c r="AG76" s="323">
        <f>IF(ISERROR('NECO-ELECTRIC'!AG76+'NECO-GAS'!AG76)=TRUE,"N/A",'NECO-ELECTRIC'!AG76+'NECO-GAS'!AG76)</f>
        <v>119686085.68000001</v>
      </c>
      <c r="AH76" s="323">
        <f>IF(ISERROR('NECO-ELECTRIC'!AH76+'NECO-GAS'!AH76)=TRUE,"N/A",'NECO-ELECTRIC'!AH76+'NECO-GAS'!AH76)</f>
        <v>100071926.84999999</v>
      </c>
      <c r="AI76" s="254">
        <f>IF(ISERROR('NECO-ELECTRIC'!AI76+'NECO-GAS'!AI76)=TRUE,"N/A",'NECO-ELECTRIC'!AI76+'NECO-GAS'!AI76)</f>
        <v>93863725.75</v>
      </c>
      <c r="AJ76" s="387">
        <f>IF(ISERROR('NECO-ELECTRIC'!AJ76+'NECO-GAS'!AJ76)=TRUE,"N/A",'NECO-ELECTRIC'!AJ76+'NECO-GAS'!AJ76)</f>
        <v>101825255.25</v>
      </c>
      <c r="AK76" s="198">
        <f t="shared" si="252"/>
        <v>-4.4408693086809413E-2</v>
      </c>
      <c r="AL76" s="199">
        <f t="shared" si="252"/>
        <v>-5.3530731910523516E-2</v>
      </c>
      <c r="AM76" s="199">
        <f t="shared" si="252"/>
        <v>-0.17484362853006705</v>
      </c>
      <c r="AN76" s="199">
        <f t="shared" si="252"/>
        <v>-0.12383178786242663</v>
      </c>
      <c r="AO76" s="199">
        <f t="shared" si="252"/>
        <v>-6.9830902465485636E-2</v>
      </c>
      <c r="AP76" s="199">
        <f t="shared" si="252"/>
        <v>-5.5324812566610489E-2</v>
      </c>
      <c r="AQ76" s="199">
        <f t="shared" si="252"/>
        <v>-0.10309915133279612</v>
      </c>
      <c r="AR76" s="250">
        <f t="shared" si="253"/>
        <v>-1.3623174149765995E-2</v>
      </c>
      <c r="AS76" s="250">
        <f t="shared" si="253"/>
        <v>-6.634304152200117E-2</v>
      </c>
      <c r="AT76" s="250">
        <f t="shared" si="253"/>
        <v>-4.5395774075873398E-2</v>
      </c>
      <c r="AU76" s="250">
        <f t="shared" si="253"/>
        <v>-0.14293057462270237</v>
      </c>
      <c r="AV76" s="250">
        <f t="shared" si="253"/>
        <v>5.1027791219135595E-2</v>
      </c>
      <c r="AW76" s="250">
        <f t="shared" si="253"/>
        <v>4.4541838756317564E-2</v>
      </c>
      <c r="AX76" s="250">
        <f t="shared" si="253"/>
        <v>4.7688357356383972E-2</v>
      </c>
      <c r="AY76" s="250">
        <f t="shared" si="253"/>
        <v>5.3866773457797466E-2</v>
      </c>
      <c r="AZ76" s="250">
        <f t="shared" si="253"/>
        <v>0.18188418316066435</v>
      </c>
      <c r="BA76" s="250">
        <f t="shared" si="253"/>
        <v>4.7557653746297342E-2</v>
      </c>
      <c r="BB76" s="250">
        <f t="shared" si="253"/>
        <v>-6.5516733794933071E-2</v>
      </c>
      <c r="BC76" s="250">
        <f t="shared" si="253"/>
        <v>0.14199994612683095</v>
      </c>
      <c r="BD76" s="331">
        <f t="shared" si="253"/>
        <v>-4.4152774985046811E-4</v>
      </c>
      <c r="BE76" s="331">
        <f t="shared" si="253"/>
        <v>6.0988077674216039E-2</v>
      </c>
      <c r="BF76" s="201">
        <f t="shared" si="253"/>
        <v>-1.1801066057836169E-2</v>
      </c>
      <c r="BG76" s="77">
        <f t="shared" si="254"/>
        <v>-4895008.5699999928</v>
      </c>
      <c r="BH76" s="94">
        <f t="shared" si="254"/>
        <v>-5418526.150000006</v>
      </c>
      <c r="BI76" s="94">
        <f t="shared" si="254"/>
        <v>-18029681.840000004</v>
      </c>
      <c r="BJ76" s="94">
        <f t="shared" si="254"/>
        <v>-12607715.910000011</v>
      </c>
      <c r="BK76" s="94">
        <f t="shared" si="254"/>
        <v>-8153727.9299999923</v>
      </c>
      <c r="BL76" s="94">
        <f t="shared" si="254"/>
        <v>-7400402.650000006</v>
      </c>
      <c r="BM76" s="94">
        <f t="shared" si="254"/>
        <v>-12047258.680000007</v>
      </c>
      <c r="BN76" s="252">
        <f t="shared" si="255"/>
        <v>-1382736.75</v>
      </c>
      <c r="BO76" s="252">
        <f t="shared" si="255"/>
        <v>-6286303.2100000083</v>
      </c>
      <c r="BP76" s="252">
        <f t="shared" si="255"/>
        <v>-4900080.3299999982</v>
      </c>
      <c r="BQ76" s="252">
        <f t="shared" si="255"/>
        <v>-17690189.840000004</v>
      </c>
      <c r="BR76" s="252">
        <f t="shared" si="255"/>
        <v>5450265.5900000036</v>
      </c>
      <c r="BS76" s="252">
        <f t="shared" si="255"/>
        <v>4691652.049999997</v>
      </c>
      <c r="BT76" s="252">
        <f t="shared" si="255"/>
        <v>4568744.5100000054</v>
      </c>
      <c r="BU76" s="252">
        <f t="shared" si="255"/>
        <v>4583481.3900000006</v>
      </c>
      <c r="BV76" s="252">
        <f t="shared" si="255"/>
        <v>16225074.430000007</v>
      </c>
      <c r="BW76" s="252">
        <f t="shared" si="255"/>
        <v>5165244.5600000024</v>
      </c>
      <c r="BX76" s="252">
        <f t="shared" si="255"/>
        <v>-8278852.5099999905</v>
      </c>
      <c r="BY76" s="252">
        <f t="shared" si="255"/>
        <v>14882152.820000008</v>
      </c>
      <c r="BZ76" s="348">
        <f t="shared" si="255"/>
        <v>-44204.050000011921</v>
      </c>
      <c r="CA76" s="348">
        <f t="shared" si="255"/>
        <v>5395506.6200000048</v>
      </c>
      <c r="CB76" s="359">
        <f t="shared" si="255"/>
        <v>-1215996.6200000048</v>
      </c>
      <c r="CC76" s="367"/>
    </row>
    <row r="77" spans="1:81" s="57" customFormat="1" x14ac:dyDescent="0.3">
      <c r="A77" s="140"/>
      <c r="B77" s="58" t="s">
        <v>34</v>
      </c>
      <c r="C77" s="59">
        <f>'NECO-ELECTRIC'!C77+'NECO-GAS'!C77</f>
        <v>207851023.95999998</v>
      </c>
      <c r="D77" s="60">
        <f>'NECO-ELECTRIC'!D77+'NECO-GAS'!D77</f>
        <v>215290847.52000001</v>
      </c>
      <c r="E77" s="60">
        <f>'NECO-ELECTRIC'!E77+'NECO-GAS'!E77</f>
        <v>190444781.75999999</v>
      </c>
      <c r="F77" s="60">
        <f>'NECO-ELECTRIC'!F77+'NECO-GAS'!F77</f>
        <v>194342846.24000001</v>
      </c>
      <c r="G77" s="60">
        <f>'NECO-ELECTRIC'!G77+'NECO-GAS'!G77</f>
        <v>221138906.28</v>
      </c>
      <c r="H77" s="60">
        <f>'NECO-ELECTRIC'!H77+'NECO-GAS'!H77</f>
        <v>240623434.66999999</v>
      </c>
      <c r="I77" s="60">
        <f>'NECO-ELECTRIC'!I77+'NECO-GAS'!I77</f>
        <v>214367575.66</v>
      </c>
      <c r="J77" s="60">
        <f>'NECO-ELECTRIC'!J77+'NECO-GAS'!J77</f>
        <v>190894211.56</v>
      </c>
      <c r="K77" s="60">
        <f>'NECO-ELECTRIC'!K77+'NECO-GAS'!K77</f>
        <v>197354003.75999999</v>
      </c>
      <c r="L77" s="266">
        <f>'NECO-ELECTRIC'!L77+'NECO-GAS'!L77</f>
        <v>203571698.84999999</v>
      </c>
      <c r="M77" s="61">
        <f>'NECO-ELECTRIC'!M77+'NECO-GAS'!M77</f>
        <v>103748588.92999999</v>
      </c>
      <c r="N77" s="60">
        <f>'NECO-ELECTRIC'!N77+'NECO-GAS'!N77</f>
        <v>222019983.25999999</v>
      </c>
      <c r="O77" s="61">
        <f>'NECO-ELECTRIC'!O77+'NECO-GAS'!O77</f>
        <v>214763630.58000001</v>
      </c>
      <c r="P77" s="60">
        <f>'NECO-ELECTRIC'!P77+'NECO-GAS'!P77</f>
        <v>207094302.03</v>
      </c>
      <c r="Q77" s="60">
        <f>'NECO-ELECTRIC'!Q77+'NECO-GAS'!Q77</f>
        <v>194558812.88</v>
      </c>
      <c r="R77" s="60">
        <f>'NECO-ELECTRIC'!R77+'NECO-GAS'!R77</f>
        <v>192866772.72</v>
      </c>
      <c r="S77" s="60">
        <f>'NECO-ELECTRIC'!S77+'NECO-GAS'!S77</f>
        <v>203454641.21000001</v>
      </c>
      <c r="T77" s="60">
        <f>'NECO-ELECTRIC'!T77+'NECO-GAS'!T77</f>
        <v>210270879.44999999</v>
      </c>
      <c r="U77" s="60">
        <f>'NECO-ELECTRIC'!U77+'NECO-GAS'!U77</f>
        <v>196361086.72999999</v>
      </c>
      <c r="V77" s="254">
        <f>'NECO-ELECTRIC'!V77+'NECO-GAS'!V77</f>
        <v>188505834.43000001</v>
      </c>
      <c r="W77" s="254">
        <f>'NECO-ELECTRIC'!W77+'NECO-GAS'!W77</f>
        <v>176949874.16</v>
      </c>
      <c r="X77" s="306">
        <f>'NECO-ELECTRIC'!X77+'NECO-GAS'!X77</f>
        <v>197508076.83000001</v>
      </c>
      <c r="Y77" s="303">
        <f>'NECO-ELECTRIC'!Y77+'NECO-GAS'!Y77</f>
        <v>200434941.80000001</v>
      </c>
      <c r="Z77" s="254">
        <f>'NECO-ELECTRIC'!Z77+'NECO-GAS'!Z77</f>
        <v>200301032.35999998</v>
      </c>
      <c r="AA77" s="254">
        <f>'NECO-ELECTRIC'!AA77+'NECO-GAS'!AA77</f>
        <v>201855897</v>
      </c>
      <c r="AB77" s="254">
        <f>'NECO-ELECTRIC'!AB77+'NECO-GAS'!AB77</f>
        <v>191285856.05000001</v>
      </c>
      <c r="AC77" s="254">
        <f>'NECO-ELECTRIC'!AC77+'NECO-GAS'!AC77</f>
        <v>173047933.43000001</v>
      </c>
      <c r="AD77" s="254">
        <f>'NECO-ELECTRIC'!AD77+'NECO-GAS'!AD77</f>
        <v>196305092.65000001</v>
      </c>
      <c r="AE77" s="254">
        <f>'NECO-ELECTRIC'!AE77+'NECO-GAS'!AE77</f>
        <v>221986843.05000001</v>
      </c>
      <c r="AF77" s="254">
        <f>IF(ISERROR('NECO-ELECTRIC'!AF77+'NECO-GAS'!AF77)=TRUE,"N/A",'NECO-ELECTRIC'!AF77+'NECO-GAS'!AF77)</f>
        <v>215700839.41999999</v>
      </c>
      <c r="AG77" s="323">
        <f>IF(ISERROR('NECO-ELECTRIC'!AG77+'NECO-GAS'!AG77)=TRUE,"N/A",'NECO-ELECTRIC'!AG77+'NECO-GAS'!AG77)</f>
        <v>215181206.84999999</v>
      </c>
      <c r="AH77" s="323">
        <f>IF(ISERROR('NECO-ELECTRIC'!AH77+'NECO-GAS'!AH77)=TRUE,"N/A",'NECO-ELECTRIC'!AH77+'NECO-GAS'!AH77)</f>
        <v>197893450.36000001</v>
      </c>
      <c r="AI77" s="254">
        <f>IF(ISERROR('NECO-ELECTRIC'!AI77+'NECO-GAS'!AI77)=TRUE,"N/A",'NECO-ELECTRIC'!AI77+'NECO-GAS'!AI77)</f>
        <v>184004447.49000001</v>
      </c>
      <c r="AJ77" s="387">
        <f>IF(ISERROR('NECO-ELECTRIC'!AJ77+'NECO-GAS'!AJ77)=TRUE,"N/A",'NECO-ELECTRIC'!AJ77+'NECO-GAS'!AJ77)</f>
        <v>200566798.41</v>
      </c>
      <c r="AK77" s="198">
        <f t="shared" si="252"/>
        <v>3.3257505728383305E-2</v>
      </c>
      <c r="AL77" s="199">
        <f t="shared" si="252"/>
        <v>-3.8071964435174466E-2</v>
      </c>
      <c r="AM77" s="199">
        <f t="shared" si="252"/>
        <v>2.160222549539078E-2</v>
      </c>
      <c r="AN77" s="199">
        <f t="shared" si="252"/>
        <v>-7.5952037780550033E-3</v>
      </c>
      <c r="AO77" s="199">
        <f t="shared" si="252"/>
        <v>-7.996903560519858E-2</v>
      </c>
      <c r="AP77" s="199">
        <f t="shared" si="252"/>
        <v>-0.12614130980894123</v>
      </c>
      <c r="AQ77" s="199">
        <f t="shared" si="252"/>
        <v>-8.3998192705035737E-2</v>
      </c>
      <c r="AR77" s="250">
        <f t="shared" si="253"/>
        <v>-1.2511522012543078E-2</v>
      </c>
      <c r="AS77" s="250">
        <f t="shared" si="253"/>
        <v>-0.10338847558833024</v>
      </c>
      <c r="AT77" s="250">
        <f t="shared" si="253"/>
        <v>-2.9786173884946095E-2</v>
      </c>
      <c r="AU77" s="250">
        <f t="shared" si="253"/>
        <v>0.93192932903632142</v>
      </c>
      <c r="AV77" s="250">
        <f t="shared" si="253"/>
        <v>-9.782430653805467E-2</v>
      </c>
      <c r="AW77" s="250">
        <f t="shared" si="253"/>
        <v>-6.0102045887103071E-2</v>
      </c>
      <c r="AX77" s="250">
        <f t="shared" si="253"/>
        <v>-7.6334528883899244E-2</v>
      </c>
      <c r="AY77" s="250">
        <f t="shared" si="253"/>
        <v>-0.1105623494077725</v>
      </c>
      <c r="AZ77" s="250">
        <f t="shared" si="253"/>
        <v>1.7827435392366361E-2</v>
      </c>
      <c r="BA77" s="250">
        <f t="shared" si="253"/>
        <v>9.1087633733907297E-2</v>
      </c>
      <c r="BB77" s="250">
        <f t="shared" si="253"/>
        <v>2.5823642266599171E-2</v>
      </c>
      <c r="BC77" s="250">
        <f t="shared" si="253"/>
        <v>9.5844448782655231E-2</v>
      </c>
      <c r="BD77" s="331">
        <f t="shared" si="253"/>
        <v>4.9800134613265865E-2</v>
      </c>
      <c r="BE77" s="331">
        <f t="shared" si="253"/>
        <v>3.9867636885806378E-2</v>
      </c>
      <c r="BF77" s="201">
        <f t="shared" si="253"/>
        <v>1.5486564545067688E-2</v>
      </c>
      <c r="BG77" s="77">
        <f t="shared" si="254"/>
        <v>6912606.6200000346</v>
      </c>
      <c r="BH77" s="94">
        <f t="shared" si="254"/>
        <v>-8196545.4900000095</v>
      </c>
      <c r="BI77" s="94">
        <f t="shared" si="254"/>
        <v>4114031.1200000048</v>
      </c>
      <c r="BJ77" s="94">
        <f t="shared" si="254"/>
        <v>-1476073.5200000107</v>
      </c>
      <c r="BK77" s="94">
        <f t="shared" si="254"/>
        <v>-17684265.069999993</v>
      </c>
      <c r="BL77" s="94">
        <f t="shared" si="254"/>
        <v>-30352555.219999999</v>
      </c>
      <c r="BM77" s="94">
        <f t="shared" si="254"/>
        <v>-18006488.930000007</v>
      </c>
      <c r="BN77" s="252">
        <f t="shared" si="255"/>
        <v>-2388377.1299999952</v>
      </c>
      <c r="BO77" s="252">
        <f t="shared" si="255"/>
        <v>-20404129.599999994</v>
      </c>
      <c r="BP77" s="252">
        <f t="shared" si="255"/>
        <v>-6063622.0199999809</v>
      </c>
      <c r="BQ77" s="252">
        <f t="shared" si="255"/>
        <v>96686352.87000002</v>
      </c>
      <c r="BR77" s="252">
        <f t="shared" si="255"/>
        <v>-21718950.900000006</v>
      </c>
      <c r="BS77" s="252">
        <f t="shared" si="255"/>
        <v>-12907733.580000013</v>
      </c>
      <c r="BT77" s="252">
        <f t="shared" si="255"/>
        <v>-15808445.979999989</v>
      </c>
      <c r="BU77" s="252">
        <f t="shared" si="255"/>
        <v>-21510879.449999988</v>
      </c>
      <c r="BV77" s="252">
        <f t="shared" si="255"/>
        <v>3438319.9300000072</v>
      </c>
      <c r="BW77" s="252">
        <f t="shared" si="255"/>
        <v>18532201.840000004</v>
      </c>
      <c r="BX77" s="252">
        <f t="shared" si="255"/>
        <v>5429959.9699999988</v>
      </c>
      <c r="BY77" s="252">
        <f t="shared" si="255"/>
        <v>18820120.120000005</v>
      </c>
      <c r="BZ77" s="348">
        <f t="shared" si="255"/>
        <v>9387615.9300000072</v>
      </c>
      <c r="CA77" s="348">
        <f t="shared" si="255"/>
        <v>7054573.3300000131</v>
      </c>
      <c r="CB77" s="359">
        <f t="shared" si="255"/>
        <v>3058721.5799999833</v>
      </c>
      <c r="CC77" s="367"/>
    </row>
    <row r="78" spans="1:81" s="70" customFormat="1" x14ac:dyDescent="0.3">
      <c r="A78" s="141"/>
      <c r="B78" s="58" t="s">
        <v>35</v>
      </c>
      <c r="C78" s="129">
        <f>SUM(C73:C77)</f>
        <v>649664395.49000001</v>
      </c>
      <c r="D78" s="130">
        <f t="shared" ref="D78:Q78" si="256">SUM(D73:D77)</f>
        <v>592785313.74000001</v>
      </c>
      <c r="E78" s="130">
        <f t="shared" si="256"/>
        <v>559697706.73000002</v>
      </c>
      <c r="F78" s="130">
        <f t="shared" si="256"/>
        <v>563941240.91000009</v>
      </c>
      <c r="G78" s="130">
        <f t="shared" si="256"/>
        <v>692007820.33999991</v>
      </c>
      <c r="H78" s="130">
        <f t="shared" si="256"/>
        <v>816459518.86999989</v>
      </c>
      <c r="I78" s="130">
        <f t="shared" si="256"/>
        <v>676029239.82000005</v>
      </c>
      <c r="J78" s="130">
        <f t="shared" si="256"/>
        <v>548525284.87000012</v>
      </c>
      <c r="K78" s="130">
        <f t="shared" si="256"/>
        <v>542349613.06999993</v>
      </c>
      <c r="L78" s="270">
        <f t="shared" si="256"/>
        <v>630516966.13999999</v>
      </c>
      <c r="M78" s="80">
        <f t="shared" si="256"/>
        <v>611109624.79999995</v>
      </c>
      <c r="N78" s="130">
        <f t="shared" si="256"/>
        <v>639156700.75</v>
      </c>
      <c r="O78" s="80">
        <f t="shared" si="256"/>
        <v>625149073.34000003</v>
      </c>
      <c r="P78" s="130">
        <f t="shared" si="256"/>
        <v>599514913.09000003</v>
      </c>
      <c r="Q78" s="130">
        <f t="shared" si="256"/>
        <v>563391321.68000007</v>
      </c>
      <c r="R78" s="130">
        <f t="shared" ref="R78:S78" si="257">SUM(R73:R77)</f>
        <v>564946244</v>
      </c>
      <c r="S78" s="130">
        <f t="shared" si="257"/>
        <v>715596767.96000004</v>
      </c>
      <c r="T78" s="130">
        <f t="shared" ref="T78:U78" si="258">SUM(T73:T77)</f>
        <v>818355024.28999996</v>
      </c>
      <c r="U78" s="130">
        <f t="shared" si="258"/>
        <v>648624722.87</v>
      </c>
      <c r="V78" s="223">
        <f t="shared" ref="V78:W78" si="259">SUM(V73:V77)</f>
        <v>569276058.99000001</v>
      </c>
      <c r="W78" s="223">
        <f t="shared" si="259"/>
        <v>537393646.68999994</v>
      </c>
      <c r="X78" s="307">
        <f t="shared" ref="X78:Y78" si="260">SUM(X73:X77)</f>
        <v>619268007.17000008</v>
      </c>
      <c r="Y78" s="304">
        <f t="shared" si="260"/>
        <v>693960382.1400001</v>
      </c>
      <c r="Z78" s="223">
        <f t="shared" ref="Z78:AA78" si="261">SUM(Z73:Z77)</f>
        <v>687299774.38</v>
      </c>
      <c r="AA78" s="223">
        <f t="shared" si="261"/>
        <v>651141271</v>
      </c>
      <c r="AB78" s="223">
        <f t="shared" ref="AB78:AC78" si="262">SUM(AB73:AB77)</f>
        <v>586978808.41000009</v>
      </c>
      <c r="AC78" s="223">
        <f t="shared" si="262"/>
        <v>520071848.88000005</v>
      </c>
      <c r="AD78" s="223">
        <f t="shared" ref="AD78:AE78" si="263">SUM(AD73:AD77)</f>
        <v>617687880.72000003</v>
      </c>
      <c r="AE78" s="223">
        <f t="shared" si="263"/>
        <v>708231573.77999997</v>
      </c>
      <c r="AF78" s="223">
        <f t="shared" ref="AF78" si="264">SUM(AF73:AF77)</f>
        <v>749600413.08999991</v>
      </c>
      <c r="AG78" s="324">
        <f t="shared" ref="AG78:AH78" si="265">SUM(AG73:AG77)</f>
        <v>733863733.43000007</v>
      </c>
      <c r="AH78" s="324">
        <f t="shared" si="265"/>
        <v>585788908.74000001</v>
      </c>
      <c r="AI78" s="223">
        <f t="shared" ref="AI78" si="266">SUM(AI73:AI77)</f>
        <v>528130725.61000001</v>
      </c>
      <c r="AJ78" s="388">
        <f t="shared" ref="AJ78" si="267">SUM(AJ73:AJ77)</f>
        <v>625652210.47000003</v>
      </c>
      <c r="AK78" s="202">
        <f t="shared" si="252"/>
        <v>-3.7735363551068005E-2</v>
      </c>
      <c r="AL78" s="203">
        <f t="shared" si="252"/>
        <v>1.1352506875620194E-2</v>
      </c>
      <c r="AM78" s="203">
        <f t="shared" si="252"/>
        <v>6.5993033481944558E-3</v>
      </c>
      <c r="AN78" s="203">
        <f t="shared" si="252"/>
        <v>1.7821060371080461E-3</v>
      </c>
      <c r="AO78" s="203">
        <f t="shared" si="252"/>
        <v>3.4087689368033892E-2</v>
      </c>
      <c r="AP78" s="203">
        <f t="shared" si="252"/>
        <v>2.3216159236204418E-3</v>
      </c>
      <c r="AQ78" s="203">
        <f t="shared" si="252"/>
        <v>-4.0537472842590051E-2</v>
      </c>
      <c r="AR78" s="251">
        <f t="shared" si="253"/>
        <v>3.7830114112092014E-2</v>
      </c>
      <c r="AS78" s="251">
        <f t="shared" si="253"/>
        <v>-9.137955039640341E-3</v>
      </c>
      <c r="AT78" s="251">
        <f t="shared" si="253"/>
        <v>-1.7840850562460823E-2</v>
      </c>
      <c r="AU78" s="251">
        <f t="shared" si="253"/>
        <v>0.13557429629277237</v>
      </c>
      <c r="AV78" s="251">
        <f t="shared" si="253"/>
        <v>7.5322802019454529E-2</v>
      </c>
      <c r="AW78" s="251">
        <f t="shared" si="253"/>
        <v>4.1577599277450389E-2</v>
      </c>
      <c r="AX78" s="251">
        <f t="shared" si="253"/>
        <v>-2.0910413413048841E-2</v>
      </c>
      <c r="AY78" s="251">
        <f t="shared" si="253"/>
        <v>-7.689055747401978E-2</v>
      </c>
      <c r="AZ78" s="251">
        <f t="shared" si="253"/>
        <v>9.3356911883460597E-2</v>
      </c>
      <c r="BA78" s="251">
        <f t="shared" si="253"/>
        <v>-1.0292380443523414E-2</v>
      </c>
      <c r="BB78" s="251">
        <f t="shared" si="253"/>
        <v>-8.4015627886748961E-2</v>
      </c>
      <c r="BC78" s="251">
        <f t="shared" si="253"/>
        <v>0.13141498859747289</v>
      </c>
      <c r="BD78" s="332">
        <f t="shared" si="253"/>
        <v>2.9006752504745797E-2</v>
      </c>
      <c r="BE78" s="332">
        <f t="shared" si="253"/>
        <v>-1.7236752122124208E-2</v>
      </c>
      <c r="BF78" s="205">
        <f t="shared" si="253"/>
        <v>1.0309273571510978E-2</v>
      </c>
      <c r="BG78" s="129">
        <f t="shared" ref="BG78:BI85" si="268">SUM(BG73:BG77)</f>
        <v>-24515322.149999954</v>
      </c>
      <c r="BH78" s="127">
        <f t="shared" si="268"/>
        <v>6729599.3499999903</v>
      </c>
      <c r="BI78" s="127">
        <f t="shared" si="268"/>
        <v>3693614.9499999844</v>
      </c>
      <c r="BJ78" s="127">
        <f t="shared" ref="BJ78:BK78" si="269">SUM(BJ73:BJ77)</f>
        <v>1005003.08999997</v>
      </c>
      <c r="BK78" s="127">
        <f t="shared" si="269"/>
        <v>23588947.62000002</v>
      </c>
      <c r="BL78" s="127">
        <f t="shared" ref="BL78:BM78" si="270">SUM(BL73:BL77)</f>
        <v>1895505.4200000316</v>
      </c>
      <c r="BM78" s="127">
        <f t="shared" si="270"/>
        <v>-27404516.949999996</v>
      </c>
      <c r="BN78" s="253">
        <f t="shared" ref="BN78:BR78" si="271">IF(BN77="N/A","N/A",SUM(BN73:BN77))</f>
        <v>20750774.119999997</v>
      </c>
      <c r="BO78" s="253">
        <f t="shared" si="271"/>
        <v>-4955966.3800000027</v>
      </c>
      <c r="BP78" s="253">
        <f t="shared" si="271"/>
        <v>-11248958.969999973</v>
      </c>
      <c r="BQ78" s="253">
        <f t="shared" si="271"/>
        <v>82850757.340000033</v>
      </c>
      <c r="BR78" s="253">
        <f t="shared" si="271"/>
        <v>48143073.629999965</v>
      </c>
      <c r="BS78" s="253">
        <f t="shared" ref="BS78:BT78" si="272">IF(BS77="N/A","N/A",SUM(BS73:BS77))</f>
        <v>25992197.659999974</v>
      </c>
      <c r="BT78" s="253">
        <f t="shared" si="272"/>
        <v>-12536104.679999996</v>
      </c>
      <c r="BU78" s="253">
        <f t="shared" ref="BU78:BV78" si="273">IF(BU77="N/A","N/A",SUM(BU73:BU77))</f>
        <v>-43319472.799999967</v>
      </c>
      <c r="BV78" s="253">
        <f t="shared" si="273"/>
        <v>52741636.719999999</v>
      </c>
      <c r="BW78" s="253">
        <f t="shared" ref="BW78:BX78" si="274">IF(BW77="N/A","N/A",SUM(BW73:BW77))</f>
        <v>-7365194.1799999997</v>
      </c>
      <c r="BX78" s="253">
        <f t="shared" si="274"/>
        <v>-68754611.200000018</v>
      </c>
      <c r="BY78" s="253">
        <f t="shared" ref="BY78:BZ78" si="275">IF(BY77="N/A","N/A",SUM(BY73:BY77))</f>
        <v>85239010.559999987</v>
      </c>
      <c r="BZ78" s="349">
        <f t="shared" si="275"/>
        <v>16512849.749999981</v>
      </c>
      <c r="CA78" s="349">
        <f t="shared" ref="CA78:CB78" si="276">IF(CA77="N/A","N/A",SUM(CA73:CA77))</f>
        <v>-9262921.079999961</v>
      </c>
      <c r="CB78" s="342">
        <f t="shared" si="276"/>
        <v>6384203.2999999858</v>
      </c>
      <c r="CC78" s="368"/>
    </row>
    <row r="79" spans="1:81" s="38" customFormat="1" x14ac:dyDescent="0.3">
      <c r="A79" s="140">
        <f>+A72+1</f>
        <v>11</v>
      </c>
      <c r="B79" s="44" t="s">
        <v>29</v>
      </c>
      <c r="C79" s="45"/>
      <c r="D79" s="46"/>
      <c r="E79" s="46"/>
      <c r="F79" s="46"/>
      <c r="G79" s="46"/>
      <c r="H79" s="46"/>
      <c r="I79" s="46"/>
      <c r="J79" s="46"/>
      <c r="K79" s="46"/>
      <c r="L79" s="274"/>
      <c r="M79" s="47"/>
      <c r="N79" s="46"/>
      <c r="O79" s="47"/>
      <c r="P79" s="46"/>
      <c r="Q79" s="46"/>
      <c r="R79" s="46"/>
      <c r="S79" s="46"/>
      <c r="T79" s="46"/>
      <c r="U79" s="46"/>
      <c r="V79" s="46"/>
      <c r="W79" s="46"/>
      <c r="X79" s="274"/>
      <c r="Y79" s="47"/>
      <c r="Z79" s="242"/>
      <c r="AA79" s="242"/>
      <c r="AB79" s="242"/>
      <c r="AC79" s="242"/>
      <c r="AD79" s="242"/>
      <c r="AE79" s="242"/>
      <c r="AF79" s="242"/>
      <c r="AG79" s="242"/>
      <c r="AH79" s="242"/>
      <c r="AI79" s="46"/>
      <c r="AJ79" s="385"/>
      <c r="AK79" s="206"/>
      <c r="AL79" s="207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330"/>
      <c r="BE79" s="330"/>
      <c r="BF79" s="209"/>
      <c r="BG79" s="45"/>
      <c r="BH79" s="48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346"/>
      <c r="CA79" s="346"/>
      <c r="CB79" s="346"/>
      <c r="CC79" s="369"/>
    </row>
    <row r="80" spans="1:81" s="38" customFormat="1" x14ac:dyDescent="0.3">
      <c r="A80" s="140"/>
      <c r="B80" s="39" t="s">
        <v>30</v>
      </c>
      <c r="C80" s="92">
        <f>C94-C87</f>
        <v>79385301.819999993</v>
      </c>
      <c r="D80" s="93">
        <f t="shared" ref="D80:Q80" si="277">D94-D87</f>
        <v>63446326.799999997</v>
      </c>
      <c r="E80" s="93">
        <f t="shared" si="277"/>
        <v>56480258.689999998</v>
      </c>
      <c r="F80" s="93">
        <f t="shared" si="277"/>
        <v>49549105.670000002</v>
      </c>
      <c r="G80" s="93">
        <f t="shared" si="277"/>
        <v>66513964.099999994</v>
      </c>
      <c r="H80" s="93">
        <f t="shared" si="277"/>
        <v>73756186.170000002</v>
      </c>
      <c r="I80" s="93">
        <f t="shared" si="277"/>
        <v>61142720.060000002</v>
      </c>
      <c r="J80" s="93">
        <f t="shared" si="277"/>
        <v>58648425.109999999</v>
      </c>
      <c r="K80" s="93">
        <f t="shared" si="277"/>
        <v>55155205.150000006</v>
      </c>
      <c r="L80" s="277">
        <f t="shared" si="277"/>
        <v>82178103.019999996</v>
      </c>
      <c r="M80" s="35">
        <f t="shared" si="277"/>
        <v>102204275.78999999</v>
      </c>
      <c r="N80" s="93">
        <f t="shared" si="277"/>
        <v>77413039.180000007</v>
      </c>
      <c r="O80" s="226">
        <f t="shared" si="277"/>
        <v>79921737.659999996</v>
      </c>
      <c r="P80" s="226">
        <f t="shared" si="277"/>
        <v>72969145.609999999</v>
      </c>
      <c r="Q80" s="227">
        <f t="shared" si="277"/>
        <v>68517722.640000001</v>
      </c>
      <c r="R80" s="226">
        <f t="shared" ref="R80:U80" si="278">R94-R87</f>
        <v>55814230.609999999</v>
      </c>
      <c r="S80" s="226">
        <f t="shared" si="278"/>
        <v>84141583.919999987</v>
      </c>
      <c r="T80" s="226">
        <f t="shared" si="278"/>
        <v>86849020.599999994</v>
      </c>
      <c r="U80" s="226">
        <f t="shared" si="278"/>
        <v>69194888.849999994</v>
      </c>
      <c r="V80" s="226">
        <f t="shared" ref="V80:W80" si="279">V94-V87</f>
        <v>61204822</v>
      </c>
      <c r="W80" s="226">
        <f t="shared" si="279"/>
        <v>61603909.490000002</v>
      </c>
      <c r="X80" s="308">
        <f t="shared" ref="X80:Y80" si="280">X94-X87</f>
        <v>86434061.900000006</v>
      </c>
      <c r="Y80" s="226">
        <f t="shared" si="280"/>
        <v>106034210.69</v>
      </c>
      <c r="Z80" s="256">
        <f t="shared" ref="Z80" si="281">Z94-Z87</f>
        <v>100138301</v>
      </c>
      <c r="AA80" s="256">
        <f t="shared" ref="AA80:AB80" si="282">AA94-AA87</f>
        <v>99414592.950000003</v>
      </c>
      <c r="AB80" s="256">
        <f t="shared" si="282"/>
        <v>72659735.390000001</v>
      </c>
      <c r="AC80" s="256">
        <f t="shared" ref="AC80:AD80" si="283">AC94-AC87</f>
        <v>59554185.760000005</v>
      </c>
      <c r="AD80" s="256">
        <f t="shared" si="283"/>
        <v>66332600.769999996</v>
      </c>
      <c r="AE80" s="256">
        <f t="shared" ref="AE80" si="284">AE94-AE87</f>
        <v>73263185</v>
      </c>
      <c r="AF80" s="256">
        <f t="shared" ref="AF80" si="285">AF94-AF87</f>
        <v>75236987.530000001</v>
      </c>
      <c r="AG80" s="256">
        <f t="shared" ref="AG80:AH80" si="286">AG94-AG87</f>
        <v>75722179.370000005</v>
      </c>
      <c r="AH80" s="256">
        <f t="shared" si="286"/>
        <v>61397446.149999999</v>
      </c>
      <c r="AI80" s="226">
        <f t="shared" ref="AI80" si="287">AI94-AI87</f>
        <v>60089394.759999998</v>
      </c>
      <c r="AJ80" s="389">
        <f t="shared" ref="AJ80" si="288">AJ94-AJ87</f>
        <v>94864807.270000011</v>
      </c>
      <c r="AK80" s="198">
        <f t="shared" ref="AK80:AT85" si="289">IF(ISERROR((O80-C80)/C80)=TRUE,0,(O80-C80)/C80)</f>
        <v>6.7573697863658718E-3</v>
      </c>
      <c r="AL80" s="199">
        <f t="shared" si="289"/>
        <v>0.1500925158365512</v>
      </c>
      <c r="AM80" s="200">
        <f t="shared" si="289"/>
        <v>0.213126926632354</v>
      </c>
      <c r="AN80" s="200">
        <f t="shared" si="289"/>
        <v>0.12644274513703846</v>
      </c>
      <c r="AO80" s="200">
        <f t="shared" si="289"/>
        <v>0.26502133888002616</v>
      </c>
      <c r="AP80" s="200">
        <f t="shared" si="289"/>
        <v>0.17751506836080747</v>
      </c>
      <c r="AQ80" s="200">
        <f t="shared" si="289"/>
        <v>0.13169464462978278</v>
      </c>
      <c r="AR80" s="200">
        <f t="shared" si="289"/>
        <v>4.3588500206190796E-2</v>
      </c>
      <c r="AS80" s="200">
        <f t="shared" si="289"/>
        <v>0.11691923404984371</v>
      </c>
      <c r="AT80" s="200">
        <f t="shared" si="289"/>
        <v>5.1789451491283771E-2</v>
      </c>
      <c r="AU80" s="200">
        <f t="shared" ref="AU80:BF85" si="290">IF(ISERROR((Y80-M80)/M80)=TRUE,0,(Y80-M80)/M80)</f>
        <v>3.7473333384499555E-2</v>
      </c>
      <c r="AV80" s="200">
        <f t="shared" si="290"/>
        <v>0.2935585795457461</v>
      </c>
      <c r="AW80" s="200">
        <f t="shared" si="290"/>
        <v>0.24389929274217945</v>
      </c>
      <c r="AX80" s="200">
        <f t="shared" si="290"/>
        <v>-4.2402883768670021E-3</v>
      </c>
      <c r="AY80" s="200">
        <f t="shared" si="290"/>
        <v>-0.13082070644839511</v>
      </c>
      <c r="AZ80" s="200">
        <f t="shared" si="290"/>
        <v>0.18845319634515331</v>
      </c>
      <c r="BA80" s="200">
        <f t="shared" si="290"/>
        <v>-0.12928683313524184</v>
      </c>
      <c r="BB80" s="200">
        <f t="shared" si="290"/>
        <v>-0.1337036732225394</v>
      </c>
      <c r="BC80" s="200">
        <f t="shared" si="290"/>
        <v>9.4331974925919854E-2</v>
      </c>
      <c r="BD80" s="333">
        <f t="shared" si="290"/>
        <v>3.147205460380205E-3</v>
      </c>
      <c r="BE80" s="333">
        <f t="shared" si="290"/>
        <v>-2.4584717796941949E-2</v>
      </c>
      <c r="BF80" s="170">
        <f t="shared" si="290"/>
        <v>9.7539617885295804E-2</v>
      </c>
      <c r="BG80" s="92">
        <f t="shared" ref="BG80:BP84" si="291">O80-C80</f>
        <v>536435.84000000358</v>
      </c>
      <c r="BH80" s="94">
        <f t="shared" si="291"/>
        <v>9522818.8100000024</v>
      </c>
      <c r="BI80" s="95">
        <f t="shared" si="291"/>
        <v>12037463.950000003</v>
      </c>
      <c r="BJ80" s="95">
        <f t="shared" si="291"/>
        <v>6265124.9399999976</v>
      </c>
      <c r="BK80" s="95">
        <f t="shared" si="291"/>
        <v>17627619.819999993</v>
      </c>
      <c r="BL80" s="95">
        <f t="shared" si="291"/>
        <v>13092834.429999992</v>
      </c>
      <c r="BM80" s="95">
        <f t="shared" si="291"/>
        <v>8052168.7899999917</v>
      </c>
      <c r="BN80" s="95">
        <f t="shared" si="291"/>
        <v>2556396.8900000006</v>
      </c>
      <c r="BO80" s="95">
        <f t="shared" si="291"/>
        <v>6448704.3399999961</v>
      </c>
      <c r="BP80" s="95">
        <f t="shared" si="291"/>
        <v>4255958.8800000101</v>
      </c>
      <c r="BQ80" s="95">
        <f t="shared" ref="BQ80:CB84" si="292">Y80-M80</f>
        <v>3829934.900000006</v>
      </c>
      <c r="BR80" s="95">
        <f t="shared" si="292"/>
        <v>22725261.819999993</v>
      </c>
      <c r="BS80" s="95">
        <f t="shared" si="292"/>
        <v>19492855.290000007</v>
      </c>
      <c r="BT80" s="95">
        <f t="shared" si="292"/>
        <v>-309410.21999999881</v>
      </c>
      <c r="BU80" s="95">
        <f t="shared" si="292"/>
        <v>-8963536.8799999952</v>
      </c>
      <c r="BV80" s="95">
        <f t="shared" si="292"/>
        <v>10518370.159999996</v>
      </c>
      <c r="BW80" s="95">
        <f t="shared" si="292"/>
        <v>-10878398.919999987</v>
      </c>
      <c r="BX80" s="95">
        <f t="shared" si="292"/>
        <v>-11612033.069999993</v>
      </c>
      <c r="BY80" s="95">
        <f t="shared" si="292"/>
        <v>6527290.5200000107</v>
      </c>
      <c r="BZ80" s="350">
        <f t="shared" si="292"/>
        <v>192624.14999999851</v>
      </c>
      <c r="CA80" s="350">
        <f t="shared" si="292"/>
        <v>-1514514.7300000042</v>
      </c>
      <c r="CB80" s="350">
        <f t="shared" si="292"/>
        <v>8430745.3700000048</v>
      </c>
      <c r="CC80" s="369"/>
    </row>
    <row r="81" spans="1:81" s="38" customFormat="1" x14ac:dyDescent="0.3">
      <c r="A81" s="140"/>
      <c r="B81" s="39" t="s">
        <v>31</v>
      </c>
      <c r="C81" s="92">
        <f t="shared" ref="C81:Q84" si="293">C95-C88</f>
        <v>7002594.0600000005</v>
      </c>
      <c r="D81" s="93">
        <f t="shared" si="293"/>
        <v>4743494.32</v>
      </c>
      <c r="E81" s="93">
        <f t="shared" si="293"/>
        <v>3884361.1</v>
      </c>
      <c r="F81" s="93">
        <f t="shared" si="293"/>
        <v>3364875</v>
      </c>
      <c r="G81" s="93">
        <f t="shared" si="293"/>
        <v>3988077.68</v>
      </c>
      <c r="H81" s="93">
        <f t="shared" si="293"/>
        <v>4371286.84</v>
      </c>
      <c r="I81" s="93">
        <f t="shared" si="293"/>
        <v>3722652.65</v>
      </c>
      <c r="J81" s="93">
        <f t="shared" si="293"/>
        <v>3779840.8899999997</v>
      </c>
      <c r="K81" s="93">
        <f t="shared" si="293"/>
        <v>3988721.16</v>
      </c>
      <c r="L81" s="277">
        <f t="shared" si="293"/>
        <v>5570247.9100000001</v>
      </c>
      <c r="M81" s="35">
        <f t="shared" si="293"/>
        <v>6313906.9199999999</v>
      </c>
      <c r="N81" s="93">
        <f t="shared" si="293"/>
        <v>4977926.33</v>
      </c>
      <c r="O81" s="226">
        <f t="shared" si="293"/>
        <v>4342470.4000000004</v>
      </c>
      <c r="P81" s="226">
        <f t="shared" si="293"/>
        <v>4131649.96</v>
      </c>
      <c r="Q81" s="227">
        <f t="shared" si="293"/>
        <v>3665295.7300000004</v>
      </c>
      <c r="R81" s="226">
        <f t="shared" ref="R81:U81" si="294">R95-R88</f>
        <v>3256430.82</v>
      </c>
      <c r="S81" s="226">
        <f t="shared" si="294"/>
        <v>4395166.53</v>
      </c>
      <c r="T81" s="226">
        <f t="shared" si="294"/>
        <v>4541439.12</v>
      </c>
      <c r="U81" s="226">
        <f t="shared" si="294"/>
        <v>3825237.37</v>
      </c>
      <c r="V81" s="226">
        <f t="shared" ref="V81:W81" si="295">V95-V88</f>
        <v>2934290</v>
      </c>
      <c r="W81" s="226">
        <f t="shared" si="295"/>
        <v>3162695.58</v>
      </c>
      <c r="X81" s="308">
        <f t="shared" ref="X81:Y81" si="296">X95-X88</f>
        <v>4188159.83</v>
      </c>
      <c r="Y81" s="226">
        <f t="shared" si="296"/>
        <v>5508944.3100000005</v>
      </c>
      <c r="Z81" s="256">
        <f t="shared" ref="Z81" si="297">Z95-Z88</f>
        <v>5249121</v>
      </c>
      <c r="AA81" s="256">
        <f t="shared" ref="AA81:AB81" si="298">AA95-AA88</f>
        <v>5130121.55</v>
      </c>
      <c r="AB81" s="256">
        <f t="shared" si="298"/>
        <v>4109646.65</v>
      </c>
      <c r="AC81" s="256">
        <f t="shared" ref="AC81:AD81" si="299">AC95-AC88</f>
        <v>3318201.13</v>
      </c>
      <c r="AD81" s="256">
        <f t="shared" si="299"/>
        <v>3477415.26</v>
      </c>
      <c r="AE81" s="256">
        <f t="shared" ref="AE81" si="300">AE95-AE88</f>
        <v>4455094</v>
      </c>
      <c r="AF81" s="256">
        <f t="shared" ref="AF81" si="301">AF95-AF88</f>
        <v>3664766.03</v>
      </c>
      <c r="AG81" s="256">
        <f t="shared" ref="AG81:AH81" si="302">AG95-AG88</f>
        <v>3354720.85</v>
      </c>
      <c r="AH81" s="256">
        <f t="shared" si="302"/>
        <v>2956971.46</v>
      </c>
      <c r="AI81" s="226">
        <f t="shared" ref="AI81" si="303">AI95-AI88</f>
        <v>3464322.6900000004</v>
      </c>
      <c r="AJ81" s="389">
        <f t="shared" ref="AJ81" si="304">AJ95-AJ88</f>
        <v>5372080.8100000005</v>
      </c>
      <c r="AK81" s="198">
        <f t="shared" si="289"/>
        <v>-0.37987689093604265</v>
      </c>
      <c r="AL81" s="199">
        <f t="shared" si="289"/>
        <v>-0.12898600034583793</v>
      </c>
      <c r="AM81" s="200">
        <f t="shared" si="289"/>
        <v>-5.6396757242780454E-2</v>
      </c>
      <c r="AN81" s="200">
        <f t="shared" si="289"/>
        <v>-3.2228293770199534E-2</v>
      </c>
      <c r="AO81" s="200">
        <f t="shared" si="289"/>
        <v>0.10207645955381693</v>
      </c>
      <c r="AP81" s="200">
        <f t="shared" si="289"/>
        <v>3.8924986217559743E-2</v>
      </c>
      <c r="AQ81" s="200">
        <f t="shared" si="289"/>
        <v>2.7556887425422356E-2</v>
      </c>
      <c r="AR81" s="200">
        <f t="shared" si="289"/>
        <v>-0.22370012775855222</v>
      </c>
      <c r="AS81" s="200">
        <f t="shared" si="289"/>
        <v>-0.20709032967348362</v>
      </c>
      <c r="AT81" s="200">
        <f t="shared" si="289"/>
        <v>-0.24811967121226389</v>
      </c>
      <c r="AU81" s="200">
        <f t="shared" si="290"/>
        <v>-0.12749041444532405</v>
      </c>
      <c r="AV81" s="200">
        <f t="shared" si="290"/>
        <v>5.4479446263721608E-2</v>
      </c>
      <c r="AW81" s="200">
        <f t="shared" si="290"/>
        <v>0.18138319376915024</v>
      </c>
      <c r="AX81" s="200">
        <f t="shared" si="290"/>
        <v>-5.3255503764893129E-3</v>
      </c>
      <c r="AY81" s="200">
        <f t="shared" si="290"/>
        <v>-9.4697570283094321E-2</v>
      </c>
      <c r="AZ81" s="200">
        <f t="shared" si="290"/>
        <v>6.7860934936121248E-2</v>
      </c>
      <c r="BA81" s="200">
        <f t="shared" si="290"/>
        <v>1.3634857653505051E-2</v>
      </c>
      <c r="BB81" s="200">
        <f t="shared" si="290"/>
        <v>-0.19303860887163016</v>
      </c>
      <c r="BC81" s="200">
        <f t="shared" si="290"/>
        <v>-0.12300322162752478</v>
      </c>
      <c r="BD81" s="333">
        <f t="shared" si="290"/>
        <v>7.7297949418768976E-3</v>
      </c>
      <c r="BE81" s="333">
        <f t="shared" si="290"/>
        <v>9.5370263236021074E-2</v>
      </c>
      <c r="BF81" s="170">
        <f t="shared" si="290"/>
        <v>0.28268285549169225</v>
      </c>
      <c r="BG81" s="92">
        <f t="shared" si="291"/>
        <v>-2660123.66</v>
      </c>
      <c r="BH81" s="94">
        <f t="shared" si="291"/>
        <v>-611844.36000000034</v>
      </c>
      <c r="BI81" s="95">
        <f t="shared" si="291"/>
        <v>-219065.36999999965</v>
      </c>
      <c r="BJ81" s="95">
        <f t="shared" si="291"/>
        <v>-108444.18000000017</v>
      </c>
      <c r="BK81" s="95">
        <f t="shared" si="291"/>
        <v>407088.85000000009</v>
      </c>
      <c r="BL81" s="95">
        <f t="shared" si="291"/>
        <v>170152.28000000026</v>
      </c>
      <c r="BM81" s="95">
        <f t="shared" si="291"/>
        <v>102584.7200000002</v>
      </c>
      <c r="BN81" s="95">
        <f t="shared" si="291"/>
        <v>-845550.88999999966</v>
      </c>
      <c r="BO81" s="95">
        <f t="shared" si="291"/>
        <v>-826025.58000000007</v>
      </c>
      <c r="BP81" s="95">
        <f t="shared" si="291"/>
        <v>-1382088.08</v>
      </c>
      <c r="BQ81" s="95">
        <f t="shared" si="292"/>
        <v>-804962.6099999994</v>
      </c>
      <c r="BR81" s="95">
        <f t="shared" si="292"/>
        <v>271194.66999999993</v>
      </c>
      <c r="BS81" s="95">
        <f t="shared" si="292"/>
        <v>787651.14999999944</v>
      </c>
      <c r="BT81" s="95">
        <f t="shared" si="292"/>
        <v>-22003.310000000056</v>
      </c>
      <c r="BU81" s="95">
        <f t="shared" si="292"/>
        <v>-347094.60000000056</v>
      </c>
      <c r="BV81" s="95">
        <f t="shared" si="292"/>
        <v>220984.43999999994</v>
      </c>
      <c r="BW81" s="95">
        <f t="shared" si="292"/>
        <v>59927.469999999739</v>
      </c>
      <c r="BX81" s="95">
        <f t="shared" si="292"/>
        <v>-876673.09000000032</v>
      </c>
      <c r="BY81" s="95">
        <f t="shared" si="292"/>
        <v>-470516.52</v>
      </c>
      <c r="BZ81" s="350">
        <f t="shared" si="292"/>
        <v>22681.459999999963</v>
      </c>
      <c r="CA81" s="350">
        <f t="shared" si="292"/>
        <v>301627.11000000034</v>
      </c>
      <c r="CB81" s="350">
        <f t="shared" si="292"/>
        <v>1183920.9800000004</v>
      </c>
      <c r="CC81" s="369"/>
    </row>
    <row r="82" spans="1:81" s="38" customFormat="1" x14ac:dyDescent="0.3">
      <c r="A82" s="140"/>
      <c r="B82" s="39" t="s">
        <v>32</v>
      </c>
      <c r="C82" s="92">
        <f t="shared" si="293"/>
        <v>15744904.050000001</v>
      </c>
      <c r="D82" s="93">
        <f t="shared" si="293"/>
        <v>12768911.220000001</v>
      </c>
      <c r="E82" s="93">
        <f t="shared" si="293"/>
        <v>10960820.25</v>
      </c>
      <c r="F82" s="93">
        <f t="shared" si="293"/>
        <v>9911362.6900000013</v>
      </c>
      <c r="G82" s="93">
        <f t="shared" si="293"/>
        <v>12000911.5</v>
      </c>
      <c r="H82" s="93">
        <f t="shared" si="293"/>
        <v>12741549.710000001</v>
      </c>
      <c r="I82" s="93">
        <f t="shared" si="293"/>
        <v>11547542.800000001</v>
      </c>
      <c r="J82" s="93">
        <f t="shared" si="293"/>
        <v>11379431.93</v>
      </c>
      <c r="K82" s="93">
        <f t="shared" si="293"/>
        <v>11242666.32</v>
      </c>
      <c r="L82" s="277">
        <f t="shared" si="293"/>
        <v>15097666.09</v>
      </c>
      <c r="M82" s="35">
        <f t="shared" si="293"/>
        <v>17897311.91</v>
      </c>
      <c r="N82" s="93">
        <f t="shared" si="293"/>
        <v>15355596.27</v>
      </c>
      <c r="O82" s="226">
        <f t="shared" si="293"/>
        <v>14849807.460000001</v>
      </c>
      <c r="P82" s="226">
        <f t="shared" si="293"/>
        <v>12516875.870000001</v>
      </c>
      <c r="Q82" s="227">
        <f t="shared" si="293"/>
        <v>10732077.67</v>
      </c>
      <c r="R82" s="226">
        <f t="shared" ref="R82:U82" si="305">R96-R89</f>
        <v>9480926.7699999996</v>
      </c>
      <c r="S82" s="226">
        <f t="shared" si="305"/>
        <v>12622137.27</v>
      </c>
      <c r="T82" s="226">
        <f t="shared" si="305"/>
        <v>13523034.4</v>
      </c>
      <c r="U82" s="226">
        <f t="shared" si="305"/>
        <v>12607261.68</v>
      </c>
      <c r="V82" s="226">
        <f t="shared" ref="V82:W82" si="306">V96-V89</f>
        <v>11873866</v>
      </c>
      <c r="W82" s="226">
        <f t="shared" si="306"/>
        <v>10743240.630000001</v>
      </c>
      <c r="X82" s="309">
        <f t="shared" ref="X82:Y82" si="307">X96-X89</f>
        <v>14672835.42</v>
      </c>
      <c r="Y82" s="226">
        <f t="shared" si="307"/>
        <v>17301519.23</v>
      </c>
      <c r="Z82" s="256">
        <f t="shared" ref="Z82" si="308">Z96-Z89</f>
        <v>17683244</v>
      </c>
      <c r="AA82" s="256">
        <f t="shared" ref="AA82:AB82" si="309">AA96-AA89</f>
        <v>17770847.59</v>
      </c>
      <c r="AB82" s="256">
        <f t="shared" si="309"/>
        <v>13175893.91</v>
      </c>
      <c r="AC82" s="256">
        <f t="shared" ref="AC82:AD82" si="310">AC96-AC89</f>
        <v>11035198.75</v>
      </c>
      <c r="AD82" s="256">
        <f t="shared" si="310"/>
        <v>12078620.370000001</v>
      </c>
      <c r="AE82" s="256">
        <f t="shared" ref="AE82" si="311">AE96-AE89</f>
        <v>12549366</v>
      </c>
      <c r="AF82" s="256">
        <f t="shared" ref="AF82" si="312">AF96-AF89</f>
        <v>12850592.199999999</v>
      </c>
      <c r="AG82" s="256">
        <f t="shared" ref="AG82:AH82" si="313">AG96-AG89</f>
        <v>13258593.939999999</v>
      </c>
      <c r="AH82" s="256">
        <f t="shared" si="313"/>
        <v>19597019.710000001</v>
      </c>
      <c r="AI82" s="226">
        <f t="shared" ref="AI82" si="314">AI96-AI89</f>
        <v>11592540.060000001</v>
      </c>
      <c r="AJ82" s="389">
        <f t="shared" ref="AJ82" si="315">AJ96-AJ89</f>
        <v>24483818.939999998</v>
      </c>
      <c r="AK82" s="198">
        <f t="shared" si="289"/>
        <v>-5.6849923451899334E-2</v>
      </c>
      <c r="AL82" s="199">
        <f t="shared" si="289"/>
        <v>-1.973820207984809E-2</v>
      </c>
      <c r="AM82" s="200">
        <f t="shared" si="289"/>
        <v>-2.0869111506504275E-2</v>
      </c>
      <c r="AN82" s="200">
        <f t="shared" si="289"/>
        <v>-4.3428530814868374E-2</v>
      </c>
      <c r="AO82" s="200">
        <f t="shared" si="289"/>
        <v>5.1764882192490091E-2</v>
      </c>
      <c r="AP82" s="200">
        <f t="shared" si="289"/>
        <v>6.1333566778510762E-2</v>
      </c>
      <c r="AQ82" s="200">
        <f t="shared" si="289"/>
        <v>9.1770075968023168E-2</v>
      </c>
      <c r="AR82" s="200">
        <f t="shared" si="289"/>
        <v>4.3449802506969282E-2</v>
      </c>
      <c r="AS82" s="200">
        <f t="shared" si="289"/>
        <v>-4.4422352828488061E-2</v>
      </c>
      <c r="AT82" s="200">
        <f t="shared" si="289"/>
        <v>-2.8138830695254826E-2</v>
      </c>
      <c r="AU82" s="200">
        <f t="shared" si="290"/>
        <v>-3.3289506435159384E-2</v>
      </c>
      <c r="AV82" s="200">
        <f t="shared" si="290"/>
        <v>0.15158302478605087</v>
      </c>
      <c r="AW82" s="200">
        <f t="shared" si="290"/>
        <v>0.19670558947435665</v>
      </c>
      <c r="AX82" s="200">
        <f t="shared" si="290"/>
        <v>5.2650361547445707E-2</v>
      </c>
      <c r="AY82" s="200">
        <f t="shared" si="290"/>
        <v>2.8244398644945708E-2</v>
      </c>
      <c r="AZ82" s="200">
        <f t="shared" si="290"/>
        <v>0.27399152667434867</v>
      </c>
      <c r="BA82" s="200">
        <f t="shared" si="290"/>
        <v>-5.765368292496755E-3</v>
      </c>
      <c r="BB82" s="200">
        <f t="shared" si="290"/>
        <v>-4.972568878475981E-2</v>
      </c>
      <c r="BC82" s="200">
        <f t="shared" si="290"/>
        <v>5.1663261740118004E-2</v>
      </c>
      <c r="BD82" s="333">
        <f t="shared" si="290"/>
        <v>0.65043295166039439</v>
      </c>
      <c r="BE82" s="333">
        <f t="shared" si="290"/>
        <v>7.9054305795624683E-2</v>
      </c>
      <c r="BF82" s="170">
        <f t="shared" si="290"/>
        <v>0.66864946270895997</v>
      </c>
      <c r="BG82" s="92">
        <f t="shared" si="291"/>
        <v>-895096.58999999985</v>
      </c>
      <c r="BH82" s="94">
        <f t="shared" si="291"/>
        <v>-252035.34999999963</v>
      </c>
      <c r="BI82" s="95">
        <f t="shared" si="291"/>
        <v>-228742.58000000007</v>
      </c>
      <c r="BJ82" s="95">
        <f t="shared" si="291"/>
        <v>-430435.92000000179</v>
      </c>
      <c r="BK82" s="95">
        <f t="shared" si="291"/>
        <v>621225.76999999955</v>
      </c>
      <c r="BL82" s="95">
        <f t="shared" si="291"/>
        <v>781484.68999999948</v>
      </c>
      <c r="BM82" s="95">
        <f t="shared" si="291"/>
        <v>1059718.879999999</v>
      </c>
      <c r="BN82" s="95">
        <f t="shared" si="291"/>
        <v>494434.0700000003</v>
      </c>
      <c r="BO82" s="95">
        <f t="shared" si="291"/>
        <v>-499425.68999999948</v>
      </c>
      <c r="BP82" s="95">
        <f t="shared" si="291"/>
        <v>-424830.66999999993</v>
      </c>
      <c r="BQ82" s="95">
        <f t="shared" si="292"/>
        <v>-595792.6799999997</v>
      </c>
      <c r="BR82" s="95">
        <f t="shared" si="292"/>
        <v>2327647.7300000004</v>
      </c>
      <c r="BS82" s="95">
        <f t="shared" si="292"/>
        <v>2921040.129999999</v>
      </c>
      <c r="BT82" s="95">
        <f t="shared" si="292"/>
        <v>659018.03999999911</v>
      </c>
      <c r="BU82" s="95">
        <f t="shared" si="292"/>
        <v>303121.08000000007</v>
      </c>
      <c r="BV82" s="95">
        <f t="shared" si="292"/>
        <v>2597693.6000000015</v>
      </c>
      <c r="BW82" s="95">
        <f t="shared" si="292"/>
        <v>-72771.269999999553</v>
      </c>
      <c r="BX82" s="95">
        <f t="shared" si="292"/>
        <v>-672442.20000000112</v>
      </c>
      <c r="BY82" s="95">
        <f t="shared" si="292"/>
        <v>651332.25999999978</v>
      </c>
      <c r="BZ82" s="350">
        <f t="shared" si="292"/>
        <v>7723153.7100000009</v>
      </c>
      <c r="CA82" s="350">
        <f t="shared" si="292"/>
        <v>849299.4299999997</v>
      </c>
      <c r="CB82" s="350">
        <f t="shared" si="292"/>
        <v>9810983.5199999977</v>
      </c>
      <c r="CC82" s="369"/>
    </row>
    <row r="83" spans="1:81" s="38" customFormat="1" x14ac:dyDescent="0.3">
      <c r="A83" s="140"/>
      <c r="B83" s="39" t="s">
        <v>33</v>
      </c>
      <c r="C83" s="92">
        <f t="shared" si="293"/>
        <v>25766057.229999997</v>
      </c>
      <c r="D83" s="93">
        <f t="shared" si="293"/>
        <v>22532242.509999998</v>
      </c>
      <c r="E83" s="93">
        <f t="shared" si="293"/>
        <v>19984266.099999998</v>
      </c>
      <c r="F83" s="93">
        <f t="shared" si="293"/>
        <v>18471066.260000002</v>
      </c>
      <c r="G83" s="93">
        <f t="shared" si="293"/>
        <v>24295423.84</v>
      </c>
      <c r="H83" s="93">
        <f t="shared" si="293"/>
        <v>20650629.559999999</v>
      </c>
      <c r="I83" s="93">
        <f t="shared" si="293"/>
        <v>20514367.59</v>
      </c>
      <c r="J83" s="93">
        <f t="shared" si="293"/>
        <v>19799899.330000002</v>
      </c>
      <c r="K83" s="93">
        <f t="shared" si="293"/>
        <v>16734037.609999999</v>
      </c>
      <c r="L83" s="277">
        <f t="shared" si="293"/>
        <v>22110183.560000002</v>
      </c>
      <c r="M83" s="35">
        <f t="shared" si="293"/>
        <v>27141283.82</v>
      </c>
      <c r="N83" s="93">
        <f t="shared" si="293"/>
        <v>22786315.800000001</v>
      </c>
      <c r="O83" s="226">
        <f t="shared" si="293"/>
        <v>22515888.949999999</v>
      </c>
      <c r="P83" s="226">
        <f t="shared" si="293"/>
        <v>20168495.719999999</v>
      </c>
      <c r="Q83" s="227">
        <f t="shared" si="293"/>
        <v>18616863.009999998</v>
      </c>
      <c r="R83" s="226">
        <f t="shared" ref="R83:U83" si="316">R97-R90</f>
        <v>18027384.039999999</v>
      </c>
      <c r="S83" s="226">
        <f t="shared" si="316"/>
        <v>21399749.309999999</v>
      </c>
      <c r="T83" s="226">
        <f t="shared" si="316"/>
        <v>24358531.82</v>
      </c>
      <c r="U83" s="226">
        <f t="shared" si="316"/>
        <v>27644589.59</v>
      </c>
      <c r="V83" s="226">
        <f t="shared" ref="V83:W83" si="317">V97-V90</f>
        <v>20365713</v>
      </c>
      <c r="W83" s="226">
        <f t="shared" si="317"/>
        <v>17364458.359999999</v>
      </c>
      <c r="X83" s="308">
        <f t="shared" ref="X83:Y83" si="318">X97-X90</f>
        <v>23994928.300000001</v>
      </c>
      <c r="Y83" s="226">
        <f t="shared" si="318"/>
        <v>25302989.469999999</v>
      </c>
      <c r="Z83" s="256">
        <f t="shared" ref="Z83" si="319">Z97-Z90</f>
        <v>27596360</v>
      </c>
      <c r="AA83" s="256">
        <f t="shared" ref="AA83:AB83" si="320">AA97-AA90</f>
        <v>27777824.289999999</v>
      </c>
      <c r="AB83" s="256">
        <f t="shared" si="320"/>
        <v>22714931.870000001</v>
      </c>
      <c r="AC83" s="256">
        <f t="shared" ref="AC83:AD83" si="321">AC97-AC90</f>
        <v>20126519.91</v>
      </c>
      <c r="AD83" s="256">
        <f t="shared" si="321"/>
        <v>21312908.100000001</v>
      </c>
      <c r="AE83" s="256">
        <f t="shared" ref="AE83" si="322">AE97-AE90</f>
        <v>21850940</v>
      </c>
      <c r="AF83" s="256">
        <f t="shared" ref="AF83" si="323">AF97-AF90</f>
        <v>21948689.260000002</v>
      </c>
      <c r="AG83" s="256">
        <f t="shared" ref="AG83:AH83" si="324">AG97-AG90</f>
        <v>23540890.890000001</v>
      </c>
      <c r="AH83" s="256">
        <f t="shared" si="324"/>
        <v>27226673.770000003</v>
      </c>
      <c r="AI83" s="226">
        <f t="shared" ref="AI83" si="325">AI97-AI90</f>
        <v>21577211.210000001</v>
      </c>
      <c r="AJ83" s="389">
        <f t="shared" ref="AJ83" si="326">AJ97-AJ90</f>
        <v>26270573.440000001</v>
      </c>
      <c r="AK83" s="198">
        <f t="shared" si="289"/>
        <v>-0.1261414678616701</v>
      </c>
      <c r="AL83" s="199">
        <f t="shared" si="289"/>
        <v>-0.10490508385709715</v>
      </c>
      <c r="AM83" s="200">
        <f t="shared" si="289"/>
        <v>-6.8423983305546554E-2</v>
      </c>
      <c r="AN83" s="200">
        <f t="shared" si="289"/>
        <v>-2.4020390255478544E-2</v>
      </c>
      <c r="AO83" s="200">
        <f t="shared" si="289"/>
        <v>-0.11918600593551124</v>
      </c>
      <c r="AP83" s="200">
        <f t="shared" si="289"/>
        <v>0.17955395738550073</v>
      </c>
      <c r="AQ83" s="200">
        <f t="shared" si="289"/>
        <v>0.34757210860722421</v>
      </c>
      <c r="AR83" s="200">
        <f t="shared" si="289"/>
        <v>2.8576593273012263E-2</v>
      </c>
      <c r="AS83" s="200">
        <f t="shared" si="289"/>
        <v>3.7672961223851345E-2</v>
      </c>
      <c r="AT83" s="200">
        <f t="shared" si="289"/>
        <v>8.5243287776666385E-2</v>
      </c>
      <c r="AU83" s="200">
        <f t="shared" si="290"/>
        <v>-6.773055991719118E-2</v>
      </c>
      <c r="AV83" s="200">
        <f t="shared" si="290"/>
        <v>0.21109354589038037</v>
      </c>
      <c r="AW83" s="200">
        <f t="shared" si="290"/>
        <v>0.23369876053683414</v>
      </c>
      <c r="AX83" s="200">
        <f t="shared" si="290"/>
        <v>0.12625810994296616</v>
      </c>
      <c r="AY83" s="200">
        <f t="shared" si="290"/>
        <v>8.1090831424665583E-2</v>
      </c>
      <c r="AZ83" s="200">
        <f t="shared" si="290"/>
        <v>0.18225184822767013</v>
      </c>
      <c r="BA83" s="200">
        <f t="shared" si="290"/>
        <v>2.1083924090136989E-2</v>
      </c>
      <c r="BB83" s="200">
        <f t="shared" si="290"/>
        <v>-9.8932176118322335E-2</v>
      </c>
      <c r="BC83" s="200">
        <f t="shared" si="290"/>
        <v>-0.14844491312269104</v>
      </c>
      <c r="BD83" s="333">
        <f t="shared" si="290"/>
        <v>0.33688782563124614</v>
      </c>
      <c r="BE83" s="333">
        <f t="shared" si="290"/>
        <v>0.24260778900563423</v>
      </c>
      <c r="BF83" s="170">
        <f t="shared" si="290"/>
        <v>9.4838588869632104E-2</v>
      </c>
      <c r="BG83" s="92">
        <f t="shared" si="291"/>
        <v>-3250168.2799999975</v>
      </c>
      <c r="BH83" s="94">
        <f t="shared" si="291"/>
        <v>-2363746.7899999991</v>
      </c>
      <c r="BI83" s="95">
        <f t="shared" si="291"/>
        <v>-1367403.0899999999</v>
      </c>
      <c r="BJ83" s="95">
        <f t="shared" si="291"/>
        <v>-443682.22000000253</v>
      </c>
      <c r="BK83" s="95">
        <f t="shared" si="291"/>
        <v>-2895674.5300000012</v>
      </c>
      <c r="BL83" s="95">
        <f t="shared" si="291"/>
        <v>3707902.2600000016</v>
      </c>
      <c r="BM83" s="95">
        <f t="shared" si="291"/>
        <v>7130222</v>
      </c>
      <c r="BN83" s="95">
        <f t="shared" si="291"/>
        <v>565813.66999999806</v>
      </c>
      <c r="BO83" s="95">
        <f t="shared" si="291"/>
        <v>630420.75</v>
      </c>
      <c r="BP83" s="95">
        <f t="shared" si="291"/>
        <v>1884744.7399999984</v>
      </c>
      <c r="BQ83" s="95">
        <f t="shared" si="292"/>
        <v>-1838294.3500000015</v>
      </c>
      <c r="BR83" s="95">
        <f t="shared" si="292"/>
        <v>4810044.1999999993</v>
      </c>
      <c r="BS83" s="95">
        <f t="shared" si="292"/>
        <v>5261935.34</v>
      </c>
      <c r="BT83" s="95">
        <f t="shared" si="292"/>
        <v>2546436.1500000022</v>
      </c>
      <c r="BU83" s="95">
        <f t="shared" si="292"/>
        <v>1509656.9000000022</v>
      </c>
      <c r="BV83" s="95">
        <f t="shared" si="292"/>
        <v>3285524.0600000024</v>
      </c>
      <c r="BW83" s="95">
        <f t="shared" si="292"/>
        <v>451190.69000000134</v>
      </c>
      <c r="BX83" s="95">
        <f t="shared" si="292"/>
        <v>-2409842.5599999987</v>
      </c>
      <c r="BY83" s="95">
        <f t="shared" si="292"/>
        <v>-4103698.6999999993</v>
      </c>
      <c r="BZ83" s="350">
        <f t="shared" si="292"/>
        <v>6860960.7700000033</v>
      </c>
      <c r="CA83" s="350">
        <f t="shared" si="292"/>
        <v>4212752.8500000015</v>
      </c>
      <c r="CB83" s="350">
        <f t="shared" si="292"/>
        <v>2275645.1400000006</v>
      </c>
      <c r="CC83" s="369"/>
    </row>
    <row r="84" spans="1:81" s="38" customFormat="1" x14ac:dyDescent="0.3">
      <c r="A84" s="140"/>
      <c r="B84" s="39" t="s">
        <v>34</v>
      </c>
      <c r="C84" s="92">
        <f t="shared" si="293"/>
        <v>27996240.409999996</v>
      </c>
      <c r="D84" s="93">
        <f t="shared" si="293"/>
        <v>26495953.200000003</v>
      </c>
      <c r="E84" s="93">
        <f t="shared" si="293"/>
        <v>24423561.510000002</v>
      </c>
      <c r="F84" s="93">
        <f t="shared" si="293"/>
        <v>21735933.969999999</v>
      </c>
      <c r="G84" s="93">
        <f t="shared" si="293"/>
        <v>24690633.440000001</v>
      </c>
      <c r="H84" s="93">
        <f t="shared" si="293"/>
        <v>25362586.899999999</v>
      </c>
      <c r="I84" s="93">
        <f t="shared" si="293"/>
        <v>24318314.32</v>
      </c>
      <c r="J84" s="93">
        <f t="shared" si="293"/>
        <v>25573217.240000002</v>
      </c>
      <c r="K84" s="93">
        <f t="shared" si="293"/>
        <v>20523198.120000001</v>
      </c>
      <c r="L84" s="277">
        <f t="shared" si="293"/>
        <v>25572169.509999998</v>
      </c>
      <c r="M84" s="35">
        <f t="shared" si="293"/>
        <v>29472822.580000002</v>
      </c>
      <c r="N84" s="93">
        <f t="shared" si="293"/>
        <v>24483587.810000002</v>
      </c>
      <c r="O84" s="226">
        <f t="shared" si="293"/>
        <v>23304887.970000003</v>
      </c>
      <c r="P84" s="226">
        <f t="shared" si="293"/>
        <v>24109687.59</v>
      </c>
      <c r="Q84" s="227">
        <f t="shared" si="293"/>
        <v>22156473.59</v>
      </c>
      <c r="R84" s="226">
        <f t="shared" ref="R84:U84" si="327">R98-R91</f>
        <v>27036705.460000001</v>
      </c>
      <c r="S84" s="226">
        <f t="shared" si="327"/>
        <v>25185500.73</v>
      </c>
      <c r="T84" s="226">
        <f t="shared" si="327"/>
        <v>26536015.100000001</v>
      </c>
      <c r="U84" s="226">
        <f t="shared" si="327"/>
        <v>26506545.870000001</v>
      </c>
      <c r="V84" s="226">
        <f t="shared" ref="V84:W84" si="328">V98-V91</f>
        <v>23563048</v>
      </c>
      <c r="W84" s="226">
        <f t="shared" si="328"/>
        <v>22441609.25</v>
      </c>
      <c r="X84" s="308">
        <f t="shared" ref="X84:Y84" si="329">X98-X91</f>
        <v>30085560.059999999</v>
      </c>
      <c r="Y84" s="226">
        <f t="shared" si="329"/>
        <v>27045516.619999997</v>
      </c>
      <c r="Z84" s="256">
        <f t="shared" ref="Z84" si="330">Z98-Z91</f>
        <v>30042415</v>
      </c>
      <c r="AA84" s="256">
        <f t="shared" ref="AA84:AB84" si="331">AA98-AA91</f>
        <v>32086105.630000003</v>
      </c>
      <c r="AB84" s="256">
        <f t="shared" si="331"/>
        <v>25564888.010000002</v>
      </c>
      <c r="AC84" s="256">
        <f t="shared" ref="AC84:AD84" si="332">AC98-AC91</f>
        <v>23347354.27</v>
      </c>
      <c r="AD84" s="256">
        <f t="shared" si="332"/>
        <v>26176472.149999999</v>
      </c>
      <c r="AE84" s="256">
        <f t="shared" ref="AE84" si="333">AE98-AE91</f>
        <v>26704954</v>
      </c>
      <c r="AF84" s="256">
        <f t="shared" ref="AF84" si="334">AF98-AF91</f>
        <v>28138847.449999999</v>
      </c>
      <c r="AG84" s="256">
        <f t="shared" ref="AG84:AH84" si="335">AG98-AG91</f>
        <v>28170690.77</v>
      </c>
      <c r="AH84" s="256">
        <f t="shared" si="335"/>
        <v>24024870.18</v>
      </c>
      <c r="AI84" s="226">
        <f t="shared" ref="AI84" si="336">AI98-AI91</f>
        <v>24209911.550000001</v>
      </c>
      <c r="AJ84" s="389">
        <f t="shared" ref="AJ84" si="337">AJ98-AJ91</f>
        <v>30903943.68</v>
      </c>
      <c r="AK84" s="198">
        <f t="shared" si="289"/>
        <v>-0.16757080133960725</v>
      </c>
      <c r="AL84" s="199">
        <f t="shared" si="289"/>
        <v>-9.0061512110460804E-2</v>
      </c>
      <c r="AM84" s="200">
        <f t="shared" si="289"/>
        <v>-9.2823805368097673E-2</v>
      </c>
      <c r="AN84" s="200">
        <f t="shared" si="289"/>
        <v>0.24387134674388239</v>
      </c>
      <c r="AO84" s="200">
        <f t="shared" si="289"/>
        <v>2.0042713412054085E-2</v>
      </c>
      <c r="AP84" s="200">
        <f t="shared" si="289"/>
        <v>4.6266108604245057E-2</v>
      </c>
      <c r="AQ84" s="200">
        <f t="shared" si="289"/>
        <v>8.9982863170756183E-2</v>
      </c>
      <c r="AR84" s="200">
        <f t="shared" si="289"/>
        <v>-7.8604472058987671E-2</v>
      </c>
      <c r="AS84" s="200">
        <f t="shared" si="289"/>
        <v>9.3475252676652465E-2</v>
      </c>
      <c r="AT84" s="200">
        <f t="shared" si="289"/>
        <v>0.17649619240303563</v>
      </c>
      <c r="AU84" s="200">
        <f t="shared" si="290"/>
        <v>-8.235743127117906E-2</v>
      </c>
      <c r="AV84" s="200">
        <f t="shared" si="290"/>
        <v>0.22704299848282722</v>
      </c>
      <c r="AW84" s="200">
        <f t="shared" si="290"/>
        <v>0.3767972483413744</v>
      </c>
      <c r="AX84" s="200">
        <f t="shared" si="290"/>
        <v>6.0357497979508318E-2</v>
      </c>
      <c r="AY84" s="200">
        <f t="shared" si="290"/>
        <v>5.3748656128089184E-2</v>
      </c>
      <c r="AZ84" s="200">
        <f t="shared" si="290"/>
        <v>-3.1817238652567782E-2</v>
      </c>
      <c r="BA84" s="200">
        <f t="shared" si="290"/>
        <v>6.0330476899753883E-2</v>
      </c>
      <c r="BB84" s="200">
        <f t="shared" si="290"/>
        <v>6.0402149454610372E-2</v>
      </c>
      <c r="BC84" s="200">
        <f t="shared" si="290"/>
        <v>6.2782412622214609E-2</v>
      </c>
      <c r="BD84" s="333">
        <f t="shared" si="290"/>
        <v>1.9599424488716388E-2</v>
      </c>
      <c r="BE84" s="333">
        <f t="shared" si="290"/>
        <v>7.879569955528036E-2</v>
      </c>
      <c r="BF84" s="170">
        <f t="shared" si="290"/>
        <v>2.7201874200376813E-2</v>
      </c>
      <c r="BG84" s="92">
        <f t="shared" si="291"/>
        <v>-4691352.4399999939</v>
      </c>
      <c r="BH84" s="94">
        <f t="shared" si="291"/>
        <v>-2386265.6100000031</v>
      </c>
      <c r="BI84" s="95">
        <f t="shared" si="291"/>
        <v>-2267087.9200000018</v>
      </c>
      <c r="BJ84" s="95">
        <f t="shared" si="291"/>
        <v>5300771.4900000021</v>
      </c>
      <c r="BK84" s="95">
        <f t="shared" si="291"/>
        <v>494867.28999999911</v>
      </c>
      <c r="BL84" s="95">
        <f t="shared" si="291"/>
        <v>1173428.200000003</v>
      </c>
      <c r="BM84" s="95">
        <f t="shared" si="291"/>
        <v>2188231.5500000007</v>
      </c>
      <c r="BN84" s="95">
        <f t="shared" si="291"/>
        <v>-2010169.2400000021</v>
      </c>
      <c r="BO84" s="95">
        <f t="shared" si="291"/>
        <v>1918411.129999999</v>
      </c>
      <c r="BP84" s="95">
        <f t="shared" si="291"/>
        <v>4513390.5500000007</v>
      </c>
      <c r="BQ84" s="95">
        <f t="shared" si="292"/>
        <v>-2427305.9600000046</v>
      </c>
      <c r="BR84" s="95">
        <f t="shared" si="292"/>
        <v>5558827.1899999976</v>
      </c>
      <c r="BS84" s="95">
        <f t="shared" si="292"/>
        <v>8781217.6600000001</v>
      </c>
      <c r="BT84" s="95">
        <f t="shared" si="292"/>
        <v>1455200.4200000018</v>
      </c>
      <c r="BU84" s="95">
        <f t="shared" si="292"/>
        <v>1190880.6799999997</v>
      </c>
      <c r="BV84" s="95">
        <f t="shared" si="292"/>
        <v>-860233.31000000238</v>
      </c>
      <c r="BW84" s="95">
        <f t="shared" si="292"/>
        <v>1519453.2699999996</v>
      </c>
      <c r="BX84" s="95">
        <f t="shared" si="292"/>
        <v>1602832.3499999978</v>
      </c>
      <c r="BY84" s="95">
        <f t="shared" si="292"/>
        <v>1664144.8999999985</v>
      </c>
      <c r="BZ84" s="350">
        <f t="shared" si="292"/>
        <v>461822.1799999997</v>
      </c>
      <c r="CA84" s="350">
        <f t="shared" si="292"/>
        <v>1768302.3000000007</v>
      </c>
      <c r="CB84" s="350">
        <f t="shared" si="292"/>
        <v>818383.62000000104</v>
      </c>
      <c r="CC84" s="369"/>
    </row>
    <row r="85" spans="1:81" s="123" customFormat="1" x14ac:dyDescent="0.3">
      <c r="A85" s="141"/>
      <c r="B85" s="39" t="s">
        <v>35</v>
      </c>
      <c r="C85" s="124">
        <f>SUM(C80:C84)</f>
        <v>155895097.56999999</v>
      </c>
      <c r="D85" s="125">
        <f t="shared" ref="D85:BI85" si="338">SUM(D80:D84)</f>
        <v>129986928.05</v>
      </c>
      <c r="E85" s="125">
        <f t="shared" si="338"/>
        <v>115733267.64999999</v>
      </c>
      <c r="F85" s="125">
        <f t="shared" si="338"/>
        <v>103032343.59</v>
      </c>
      <c r="G85" s="125">
        <f t="shared" si="338"/>
        <v>131489010.56</v>
      </c>
      <c r="H85" s="125">
        <f t="shared" si="338"/>
        <v>136882239.18000001</v>
      </c>
      <c r="I85" s="125">
        <f t="shared" si="338"/>
        <v>121245597.42000002</v>
      </c>
      <c r="J85" s="125">
        <f t="shared" si="338"/>
        <v>119180814.5</v>
      </c>
      <c r="K85" s="125">
        <f t="shared" si="338"/>
        <v>107643828.36</v>
      </c>
      <c r="L85" s="278">
        <f t="shared" si="338"/>
        <v>150528370.09</v>
      </c>
      <c r="M85" s="126">
        <f t="shared" si="338"/>
        <v>183029601.02000001</v>
      </c>
      <c r="N85" s="125">
        <f t="shared" si="338"/>
        <v>145016465.38999999</v>
      </c>
      <c r="O85" s="291">
        <f t="shared" si="338"/>
        <v>144934792.44000003</v>
      </c>
      <c r="P85" s="220">
        <f t="shared" si="338"/>
        <v>133895854.75</v>
      </c>
      <c r="Q85" s="220">
        <f t="shared" si="338"/>
        <v>123688432.64000002</v>
      </c>
      <c r="R85" s="220">
        <f t="shared" ref="R85:U85" si="339">SUM(R80:R84)</f>
        <v>113615677.70000002</v>
      </c>
      <c r="S85" s="220">
        <f t="shared" si="339"/>
        <v>147744137.75999999</v>
      </c>
      <c r="T85" s="220">
        <f t="shared" si="339"/>
        <v>155808041.03999999</v>
      </c>
      <c r="U85" s="220">
        <f t="shared" si="339"/>
        <v>139778523.36000001</v>
      </c>
      <c r="V85" s="220">
        <f t="shared" ref="V85:W85" si="340">SUM(V80:V84)</f>
        <v>119941739</v>
      </c>
      <c r="W85" s="220">
        <f t="shared" si="340"/>
        <v>115315913.31</v>
      </c>
      <c r="X85" s="314">
        <f t="shared" ref="X85:Y85" si="341">SUM(X80:X84)</f>
        <v>159375545.50999999</v>
      </c>
      <c r="Y85" s="291">
        <f t="shared" si="341"/>
        <v>181193180.31999999</v>
      </c>
      <c r="Z85" s="257">
        <f t="shared" ref="Z85" si="342">SUM(Z80:Z84)</f>
        <v>180709441</v>
      </c>
      <c r="AA85" s="257">
        <f t="shared" ref="AA85:AB85" si="343">SUM(AA80:AA84)</f>
        <v>182179492.00999999</v>
      </c>
      <c r="AB85" s="257">
        <f t="shared" si="343"/>
        <v>138225095.83000001</v>
      </c>
      <c r="AC85" s="257">
        <f t="shared" ref="AC85:AD85" si="344">SUM(AC80:AC84)</f>
        <v>117381459.82000001</v>
      </c>
      <c r="AD85" s="257">
        <f t="shared" si="344"/>
        <v>129378016.65000001</v>
      </c>
      <c r="AE85" s="257">
        <f t="shared" ref="AE85" si="345">SUM(AE80:AE84)</f>
        <v>138823539</v>
      </c>
      <c r="AF85" s="257">
        <f t="shared" ref="AF85" si="346">SUM(AF80:AF84)</f>
        <v>141839882.47</v>
      </c>
      <c r="AG85" s="257">
        <f t="shared" ref="AG85:AH85" si="347">SUM(AG80:AG84)</f>
        <v>144047075.81999999</v>
      </c>
      <c r="AH85" s="257">
        <f t="shared" si="347"/>
        <v>135202981.27000001</v>
      </c>
      <c r="AI85" s="220">
        <f t="shared" ref="AI85" si="348">SUM(AI80:AI84)</f>
        <v>120933380.27</v>
      </c>
      <c r="AJ85" s="390">
        <f t="shared" ref="AJ85" si="349">SUM(AJ80:AJ84)</f>
        <v>181895224.14000002</v>
      </c>
      <c r="AK85" s="202">
        <f t="shared" si="289"/>
        <v>-7.030564335147596E-2</v>
      </c>
      <c r="AL85" s="203">
        <f t="shared" si="289"/>
        <v>3.0071690735674735E-2</v>
      </c>
      <c r="AM85" s="204">
        <f t="shared" si="289"/>
        <v>6.873706369423524E-2</v>
      </c>
      <c r="AN85" s="204">
        <f t="shared" si="289"/>
        <v>0.10271856138801058</v>
      </c>
      <c r="AO85" s="204">
        <f t="shared" si="289"/>
        <v>0.12362346579969571</v>
      </c>
      <c r="AP85" s="204">
        <f t="shared" si="289"/>
        <v>0.13826338591022444</v>
      </c>
      <c r="AQ85" s="204">
        <f t="shared" si="289"/>
        <v>0.15285442386663442</v>
      </c>
      <c r="AR85" s="204">
        <f t="shared" si="289"/>
        <v>6.3846224175620149E-3</v>
      </c>
      <c r="AS85" s="204">
        <f t="shared" si="289"/>
        <v>7.1272873390769501E-2</v>
      </c>
      <c r="AT85" s="204">
        <f t="shared" si="289"/>
        <v>5.8774139484206955E-2</v>
      </c>
      <c r="AU85" s="204">
        <f t="shared" si="290"/>
        <v>-1.0033462837518553E-2</v>
      </c>
      <c r="AV85" s="204">
        <f t="shared" si="290"/>
        <v>0.24613050327774244</v>
      </c>
      <c r="AW85" s="204">
        <f t="shared" si="290"/>
        <v>0.2569755608227644</v>
      </c>
      <c r="AX85" s="204">
        <f t="shared" si="290"/>
        <v>3.2332898491019293E-2</v>
      </c>
      <c r="AY85" s="204">
        <f t="shared" si="290"/>
        <v>-5.0990805569965436E-2</v>
      </c>
      <c r="AZ85" s="204">
        <f t="shared" si="290"/>
        <v>0.13873383734611114</v>
      </c>
      <c r="BA85" s="204">
        <f t="shared" si="290"/>
        <v>-6.0378698574767672E-2</v>
      </c>
      <c r="BB85" s="204">
        <f t="shared" si="290"/>
        <v>-8.9649792634348066E-2</v>
      </c>
      <c r="BC85" s="204">
        <f t="shared" si="290"/>
        <v>3.0537970765410854E-2</v>
      </c>
      <c r="BD85" s="334">
        <f t="shared" si="290"/>
        <v>0.1272387944116769</v>
      </c>
      <c r="BE85" s="334">
        <f t="shared" si="290"/>
        <v>4.8713718677306408E-2</v>
      </c>
      <c r="BF85" s="213">
        <f t="shared" si="290"/>
        <v>0.14129946070419588</v>
      </c>
      <c r="BG85" s="124">
        <f t="shared" si="268"/>
        <v>-10960305.129999988</v>
      </c>
      <c r="BH85" s="127">
        <f t="shared" si="338"/>
        <v>3908926.7000000011</v>
      </c>
      <c r="BI85" s="128">
        <f t="shared" si="338"/>
        <v>7955164.9900000021</v>
      </c>
      <c r="BJ85" s="128">
        <f t="shared" ref="BJ85:BK85" si="350">SUM(BJ80:BJ84)</f>
        <v>10583334.109999996</v>
      </c>
      <c r="BK85" s="128">
        <f t="shared" si="350"/>
        <v>16255127.199999992</v>
      </c>
      <c r="BL85" s="128">
        <f t="shared" ref="BL85:BM85" si="351">SUM(BL80:BL84)</f>
        <v>18925801.859999999</v>
      </c>
      <c r="BM85" s="128">
        <f t="shared" si="351"/>
        <v>18532925.93999999</v>
      </c>
      <c r="BN85" s="128">
        <f t="shared" ref="BN85:BO85" si="352">SUM(BN80:BN84)</f>
        <v>760924.49999999721</v>
      </c>
      <c r="BO85" s="128">
        <f t="shared" si="352"/>
        <v>7672084.9499999955</v>
      </c>
      <c r="BP85" s="128">
        <f t="shared" ref="BP85:BQ85" si="353">SUM(BP80:BP84)</f>
        <v>8847175.4200000092</v>
      </c>
      <c r="BQ85" s="128">
        <f t="shared" si="353"/>
        <v>-1836420.6999999993</v>
      </c>
      <c r="BR85" s="128">
        <f t="shared" ref="BR85" si="354">SUM(BR80:BR84)</f>
        <v>35692975.609999992</v>
      </c>
      <c r="BS85" s="128">
        <f t="shared" ref="BS85:BT85" si="355">SUM(BS80:BS84)</f>
        <v>37244699.570000008</v>
      </c>
      <c r="BT85" s="128">
        <f t="shared" si="355"/>
        <v>4329241.0800000038</v>
      </c>
      <c r="BU85" s="128">
        <f t="shared" ref="BU85:BV85" si="356">SUM(BU80:BU84)</f>
        <v>-6306972.8199999947</v>
      </c>
      <c r="BV85" s="128">
        <f t="shared" si="356"/>
        <v>15762338.949999997</v>
      </c>
      <c r="BW85" s="128">
        <f t="shared" ref="BW85:BX85" si="357">SUM(BW80:BW84)</f>
        <v>-8920598.7599999867</v>
      </c>
      <c r="BX85" s="128">
        <f t="shared" si="357"/>
        <v>-13968158.569999995</v>
      </c>
      <c r="BY85" s="128">
        <f t="shared" ref="BY85:BZ85" si="358">SUM(BY80:BY84)</f>
        <v>4268552.4600000102</v>
      </c>
      <c r="BZ85" s="351">
        <f t="shared" si="358"/>
        <v>15261242.270000003</v>
      </c>
      <c r="CA85" s="351">
        <f t="shared" ref="CA85:CB85" si="359">SUM(CA80:CA84)</f>
        <v>5617466.9599999981</v>
      </c>
      <c r="CB85" s="351">
        <f t="shared" si="359"/>
        <v>22519678.630000006</v>
      </c>
      <c r="CC85" s="370"/>
    </row>
    <row r="86" spans="1:81" s="38" customFormat="1" x14ac:dyDescent="0.3">
      <c r="A86" s="140">
        <f>+A79+1</f>
        <v>12</v>
      </c>
      <c r="B86" s="44" t="s">
        <v>27</v>
      </c>
      <c r="C86" s="45"/>
      <c r="D86" s="46"/>
      <c r="E86" s="46"/>
      <c r="F86" s="46"/>
      <c r="G86" s="46"/>
      <c r="H86" s="46"/>
      <c r="I86" s="46"/>
      <c r="J86" s="46"/>
      <c r="K86" s="46"/>
      <c r="L86" s="274"/>
      <c r="M86" s="47"/>
      <c r="N86" s="46"/>
      <c r="O86" s="47"/>
      <c r="P86" s="46"/>
      <c r="Q86" s="46"/>
      <c r="R86" s="46"/>
      <c r="S86" s="46"/>
      <c r="T86" s="46"/>
      <c r="U86" s="46"/>
      <c r="V86" s="46"/>
      <c r="W86" s="46"/>
      <c r="X86" s="274"/>
      <c r="Y86" s="47"/>
      <c r="Z86" s="242"/>
      <c r="AA86" s="242"/>
      <c r="AB86" s="242"/>
      <c r="AC86" s="242"/>
      <c r="AD86" s="242"/>
      <c r="AE86" s="242"/>
      <c r="AF86" s="242"/>
      <c r="AG86" s="242"/>
      <c r="AH86" s="242"/>
      <c r="AI86" s="46"/>
      <c r="AJ86" s="385"/>
      <c r="AK86" s="206"/>
      <c r="AL86" s="207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330"/>
      <c r="BE86" s="330"/>
      <c r="BF86" s="209"/>
      <c r="BG86" s="45"/>
      <c r="BH86" s="48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346"/>
      <c r="CA86" s="346"/>
      <c r="CB86" s="346"/>
      <c r="CC86" s="369"/>
    </row>
    <row r="87" spans="1:81" s="38" customFormat="1" x14ac:dyDescent="0.3">
      <c r="A87" s="140"/>
      <c r="B87" s="39" t="s">
        <v>30</v>
      </c>
      <c r="C87" s="92"/>
      <c r="D87" s="93"/>
      <c r="E87" s="93"/>
      <c r="F87" s="93"/>
      <c r="G87" s="93"/>
      <c r="H87" s="93"/>
      <c r="I87" s="93"/>
      <c r="J87" s="93"/>
      <c r="K87" s="93"/>
      <c r="L87" s="277"/>
      <c r="M87" s="35"/>
      <c r="N87" s="93"/>
      <c r="O87" s="35"/>
      <c r="P87" s="149"/>
      <c r="Q87" s="187"/>
      <c r="R87" s="149"/>
      <c r="S87" s="149"/>
      <c r="T87" s="149"/>
      <c r="U87" s="149"/>
      <c r="V87" s="149"/>
      <c r="W87" s="149"/>
      <c r="X87" s="315"/>
      <c r="Y87" s="149"/>
      <c r="Z87" s="258"/>
      <c r="AA87" s="258"/>
      <c r="AB87" s="258"/>
      <c r="AC87" s="258"/>
      <c r="AD87" s="258"/>
      <c r="AE87" s="258"/>
      <c r="AF87" s="258"/>
      <c r="AG87" s="258"/>
      <c r="AH87" s="258"/>
      <c r="AI87" s="149"/>
      <c r="AJ87" s="389"/>
      <c r="AK87" s="167"/>
      <c r="AL87" s="168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333"/>
      <c r="BE87" s="333"/>
      <c r="BF87" s="170"/>
      <c r="BG87" s="92"/>
      <c r="BH87" s="94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350"/>
      <c r="CA87" s="350"/>
      <c r="CB87" s="350"/>
      <c r="CC87" s="369"/>
    </row>
    <row r="88" spans="1:81" s="38" customFormat="1" x14ac:dyDescent="0.3">
      <c r="A88" s="140"/>
      <c r="B88" s="39" t="s">
        <v>31</v>
      </c>
      <c r="C88" s="92"/>
      <c r="D88" s="93"/>
      <c r="E88" s="93"/>
      <c r="F88" s="93"/>
      <c r="G88" s="93"/>
      <c r="H88" s="93"/>
      <c r="I88" s="93"/>
      <c r="J88" s="93"/>
      <c r="K88" s="93"/>
      <c r="L88" s="277"/>
      <c r="M88" s="35"/>
      <c r="N88" s="93"/>
      <c r="O88" s="35"/>
      <c r="P88" s="149"/>
      <c r="Q88" s="187"/>
      <c r="R88" s="149"/>
      <c r="S88" s="149"/>
      <c r="T88" s="149"/>
      <c r="U88" s="149"/>
      <c r="V88" s="149"/>
      <c r="W88" s="149"/>
      <c r="X88" s="315"/>
      <c r="Y88" s="149"/>
      <c r="Z88" s="258"/>
      <c r="AA88" s="258"/>
      <c r="AB88" s="258"/>
      <c r="AC88" s="258"/>
      <c r="AD88" s="258"/>
      <c r="AE88" s="258"/>
      <c r="AF88" s="258"/>
      <c r="AG88" s="258"/>
      <c r="AH88" s="258"/>
      <c r="AI88" s="149"/>
      <c r="AJ88" s="389"/>
      <c r="AK88" s="167"/>
      <c r="AL88" s="168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333"/>
      <c r="BE88" s="333"/>
      <c r="BF88" s="170"/>
      <c r="BG88" s="92"/>
      <c r="BH88" s="94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350"/>
      <c r="CA88" s="350"/>
      <c r="CB88" s="350"/>
      <c r="CC88" s="369"/>
    </row>
    <row r="89" spans="1:81" s="38" customFormat="1" x14ac:dyDescent="0.3">
      <c r="A89" s="140"/>
      <c r="B89" s="39" t="s">
        <v>32</v>
      </c>
      <c r="C89" s="92"/>
      <c r="D89" s="93"/>
      <c r="E89" s="93"/>
      <c r="F89" s="93"/>
      <c r="G89" s="93"/>
      <c r="H89" s="93"/>
      <c r="I89" s="93"/>
      <c r="J89" s="93"/>
      <c r="K89" s="93"/>
      <c r="L89" s="277"/>
      <c r="M89" s="35"/>
      <c r="N89" s="93"/>
      <c r="O89" s="35"/>
      <c r="P89" s="149"/>
      <c r="Q89" s="187"/>
      <c r="R89" s="149"/>
      <c r="S89" s="149"/>
      <c r="T89" s="149"/>
      <c r="U89" s="149"/>
      <c r="V89" s="149"/>
      <c r="W89" s="149"/>
      <c r="X89" s="315"/>
      <c r="Y89" s="149"/>
      <c r="Z89" s="258"/>
      <c r="AA89" s="258"/>
      <c r="AB89" s="258"/>
      <c r="AC89" s="258"/>
      <c r="AD89" s="258"/>
      <c r="AE89" s="258"/>
      <c r="AF89" s="258"/>
      <c r="AG89" s="258"/>
      <c r="AH89" s="258"/>
      <c r="AI89" s="149"/>
      <c r="AJ89" s="389"/>
      <c r="AK89" s="167"/>
      <c r="AL89" s="168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333"/>
      <c r="BE89" s="333"/>
      <c r="BF89" s="170"/>
      <c r="BG89" s="92"/>
      <c r="BH89" s="94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350"/>
      <c r="CA89" s="350"/>
      <c r="CB89" s="350"/>
      <c r="CC89" s="369"/>
    </row>
    <row r="90" spans="1:81" s="38" customFormat="1" x14ac:dyDescent="0.3">
      <c r="A90" s="140"/>
      <c r="B90" s="39" t="s">
        <v>33</v>
      </c>
      <c r="C90" s="92"/>
      <c r="D90" s="93"/>
      <c r="E90" s="93"/>
      <c r="F90" s="93"/>
      <c r="G90" s="93"/>
      <c r="H90" s="93"/>
      <c r="I90" s="93"/>
      <c r="J90" s="93"/>
      <c r="K90" s="93"/>
      <c r="L90" s="277"/>
      <c r="M90" s="35"/>
      <c r="N90" s="93"/>
      <c r="O90" s="35"/>
      <c r="P90" s="149"/>
      <c r="Q90" s="187"/>
      <c r="R90" s="149"/>
      <c r="S90" s="149"/>
      <c r="T90" s="149"/>
      <c r="U90" s="149"/>
      <c r="V90" s="149"/>
      <c r="W90" s="149"/>
      <c r="X90" s="315"/>
      <c r="Y90" s="149"/>
      <c r="Z90" s="258"/>
      <c r="AA90" s="258"/>
      <c r="AB90" s="258"/>
      <c r="AC90" s="258"/>
      <c r="AD90" s="258"/>
      <c r="AE90" s="258"/>
      <c r="AF90" s="258"/>
      <c r="AG90" s="258"/>
      <c r="AH90" s="258"/>
      <c r="AI90" s="149"/>
      <c r="AJ90" s="389"/>
      <c r="AK90" s="167"/>
      <c r="AL90" s="168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333"/>
      <c r="BE90" s="333"/>
      <c r="BF90" s="170"/>
      <c r="BG90" s="92"/>
      <c r="BH90" s="94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350"/>
      <c r="CA90" s="350"/>
      <c r="CB90" s="350"/>
      <c r="CC90" s="369"/>
    </row>
    <row r="91" spans="1:81" s="38" customFormat="1" x14ac:dyDescent="0.3">
      <c r="A91" s="140"/>
      <c r="B91" s="39" t="s">
        <v>34</v>
      </c>
      <c r="C91" s="92"/>
      <c r="D91" s="93"/>
      <c r="E91" s="93"/>
      <c r="F91" s="93"/>
      <c r="G91" s="93"/>
      <c r="H91" s="93"/>
      <c r="I91" s="93"/>
      <c r="J91" s="93"/>
      <c r="K91" s="93"/>
      <c r="L91" s="277"/>
      <c r="M91" s="35"/>
      <c r="N91" s="93"/>
      <c r="O91" s="35"/>
      <c r="P91" s="149"/>
      <c r="Q91" s="187"/>
      <c r="R91" s="149"/>
      <c r="S91" s="149"/>
      <c r="T91" s="149"/>
      <c r="U91" s="149"/>
      <c r="V91" s="149"/>
      <c r="W91" s="149"/>
      <c r="X91" s="315"/>
      <c r="Y91" s="149"/>
      <c r="Z91" s="258"/>
      <c r="AA91" s="258"/>
      <c r="AB91" s="258"/>
      <c r="AC91" s="258"/>
      <c r="AD91" s="258"/>
      <c r="AE91" s="258"/>
      <c r="AF91" s="258"/>
      <c r="AG91" s="258"/>
      <c r="AH91" s="258"/>
      <c r="AI91" s="149"/>
      <c r="AJ91" s="389"/>
      <c r="AK91" s="167"/>
      <c r="AL91" s="168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333"/>
      <c r="BE91" s="333"/>
      <c r="BF91" s="170"/>
      <c r="BG91" s="92"/>
      <c r="BH91" s="94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350"/>
      <c r="CA91" s="350"/>
      <c r="CB91" s="350"/>
      <c r="CC91" s="369"/>
    </row>
    <row r="92" spans="1:81" s="123" customFormat="1" x14ac:dyDescent="0.3">
      <c r="A92" s="141"/>
      <c r="B92" s="39" t="s">
        <v>35</v>
      </c>
      <c r="C92" s="124"/>
      <c r="D92" s="125"/>
      <c r="E92" s="125"/>
      <c r="F92" s="125"/>
      <c r="G92" s="125"/>
      <c r="H92" s="125"/>
      <c r="I92" s="125"/>
      <c r="J92" s="125"/>
      <c r="K92" s="125"/>
      <c r="L92" s="278"/>
      <c r="M92" s="126"/>
      <c r="N92" s="134"/>
      <c r="O92" s="126"/>
      <c r="P92" s="125"/>
      <c r="Q92" s="125"/>
      <c r="R92" s="125"/>
      <c r="S92" s="125"/>
      <c r="T92" s="125"/>
      <c r="U92" s="125"/>
      <c r="V92" s="125"/>
      <c r="W92" s="125"/>
      <c r="X92" s="278"/>
      <c r="Y92" s="126"/>
      <c r="Z92" s="245"/>
      <c r="AA92" s="245"/>
      <c r="AB92" s="245"/>
      <c r="AC92" s="245"/>
      <c r="AD92" s="245"/>
      <c r="AE92" s="245"/>
      <c r="AF92" s="245"/>
      <c r="AG92" s="245"/>
      <c r="AH92" s="245"/>
      <c r="AI92" s="125"/>
      <c r="AJ92" s="390"/>
      <c r="AK92" s="210"/>
      <c r="AL92" s="211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334"/>
      <c r="BE92" s="334"/>
      <c r="BF92" s="213"/>
      <c r="BG92" s="124"/>
      <c r="BH92" s="127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351"/>
      <c r="CA92" s="351"/>
      <c r="CB92" s="351"/>
      <c r="CC92" s="370"/>
    </row>
    <row r="93" spans="1:81" s="38" customFormat="1" x14ac:dyDescent="0.3">
      <c r="A93" s="140">
        <f>+A86+1</f>
        <v>13</v>
      </c>
      <c r="B93" s="44" t="s">
        <v>37</v>
      </c>
      <c r="C93" s="45"/>
      <c r="D93" s="46"/>
      <c r="E93" s="46"/>
      <c r="F93" s="46"/>
      <c r="G93" s="46"/>
      <c r="H93" s="46"/>
      <c r="I93" s="46"/>
      <c r="J93" s="46"/>
      <c r="K93" s="46"/>
      <c r="L93" s="274"/>
      <c r="M93" s="47"/>
      <c r="N93" s="46"/>
      <c r="O93" s="47"/>
      <c r="P93" s="46"/>
      <c r="Q93" s="46"/>
      <c r="R93" s="46"/>
      <c r="S93" s="46"/>
      <c r="T93" s="46"/>
      <c r="U93" s="46"/>
      <c r="V93" s="46"/>
      <c r="W93" s="46"/>
      <c r="X93" s="274"/>
      <c r="Y93" s="47"/>
      <c r="Z93" s="242"/>
      <c r="AA93" s="242"/>
      <c r="AB93" s="242"/>
      <c r="AC93" s="242"/>
      <c r="AD93" s="242"/>
      <c r="AE93" s="242"/>
      <c r="AF93" s="242"/>
      <c r="AG93" s="242"/>
      <c r="AH93" s="242"/>
      <c r="AI93" s="46"/>
      <c r="AJ93" s="385"/>
      <c r="AK93" s="206"/>
      <c r="AL93" s="207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330"/>
      <c r="BE93" s="330"/>
      <c r="BF93" s="209"/>
      <c r="BG93" s="45"/>
      <c r="BH93" s="48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346"/>
      <c r="CA93" s="346"/>
      <c r="CB93" s="346"/>
      <c r="CC93" s="369"/>
    </row>
    <row r="94" spans="1:81" s="38" customFormat="1" x14ac:dyDescent="0.3">
      <c r="A94" s="140"/>
      <c r="B94" s="39" t="s">
        <v>30</v>
      </c>
      <c r="C94" s="59">
        <f>'NECO-ELECTRIC'!C94+'NECO-GAS'!C94</f>
        <v>79385301.819999993</v>
      </c>
      <c r="D94" s="60">
        <f>'NECO-ELECTRIC'!D94+'NECO-GAS'!D94</f>
        <v>63446326.799999997</v>
      </c>
      <c r="E94" s="60">
        <f>'NECO-ELECTRIC'!E94+'NECO-GAS'!E94</f>
        <v>56480258.689999998</v>
      </c>
      <c r="F94" s="60">
        <f>'NECO-ELECTRIC'!F94+'NECO-GAS'!F94</f>
        <v>49549105.670000002</v>
      </c>
      <c r="G94" s="60">
        <f>'NECO-ELECTRIC'!G94+'NECO-GAS'!G94</f>
        <v>66513964.099999994</v>
      </c>
      <c r="H94" s="60">
        <f>'NECO-ELECTRIC'!H94+'NECO-GAS'!H94</f>
        <v>73756186.170000002</v>
      </c>
      <c r="I94" s="60">
        <f>'NECO-ELECTRIC'!I94+'NECO-GAS'!I94</f>
        <v>61142720.060000002</v>
      </c>
      <c r="J94" s="60">
        <f>'NECO-ELECTRIC'!J94+'NECO-GAS'!J94</f>
        <v>58648425.109999999</v>
      </c>
      <c r="K94" s="60">
        <f>'NECO-ELECTRIC'!K94+'NECO-GAS'!K94</f>
        <v>55155205.150000006</v>
      </c>
      <c r="L94" s="269">
        <f>'NECO-ELECTRIC'!L94+'NECO-GAS'!L94</f>
        <v>82178103.019999996</v>
      </c>
      <c r="M94" s="61">
        <f>'NECO-ELECTRIC'!M94+'NECO-GAS'!M94</f>
        <v>102204275.78999999</v>
      </c>
      <c r="N94" s="60">
        <f>'NECO-ELECTRIC'!N94+'NECO-GAS'!N94</f>
        <v>77413039.180000007</v>
      </c>
      <c r="O94" s="61">
        <f>'NECO-ELECTRIC'!O94+'NECO-GAS'!O94</f>
        <v>79921737.659999996</v>
      </c>
      <c r="P94" s="60">
        <f>'NECO-ELECTRIC'!P94+'NECO-GAS'!P94</f>
        <v>72969145.609999999</v>
      </c>
      <c r="Q94" s="60">
        <f>'NECO-ELECTRIC'!Q94+'NECO-GAS'!Q94</f>
        <v>68517722.640000001</v>
      </c>
      <c r="R94" s="60">
        <f>'NECO-ELECTRIC'!R94+'NECO-GAS'!R94</f>
        <v>55814230.609999999</v>
      </c>
      <c r="S94" s="60">
        <f>'NECO-ELECTRIC'!S94+'NECO-GAS'!S94</f>
        <v>84141583.919999987</v>
      </c>
      <c r="T94" s="60">
        <f>'NECO-ELECTRIC'!T94+'NECO-GAS'!T94</f>
        <v>86849020.599999994</v>
      </c>
      <c r="U94" s="60">
        <f>'NECO-ELECTRIC'!U94+'NECO-GAS'!U94</f>
        <v>69194888.849999994</v>
      </c>
      <c r="V94" s="60">
        <f>'NECO-ELECTRIC'!V94+'NECO-GAS'!V94</f>
        <v>61204822</v>
      </c>
      <c r="W94" s="60">
        <f>'NECO-ELECTRIC'!W94+'NECO-GAS'!W94</f>
        <v>61603909.490000002</v>
      </c>
      <c r="X94" s="266">
        <f>'NECO-ELECTRIC'!X94+'NECO-GAS'!X94</f>
        <v>86434061.900000006</v>
      </c>
      <c r="Y94" s="61">
        <f>'NECO-ELECTRIC'!Y94+'NECO-GAS'!Y94</f>
        <v>106034210.69</v>
      </c>
      <c r="Z94" s="259">
        <f>'NECO-ELECTRIC'!Z94+'NECO-GAS'!Z94</f>
        <v>100138301</v>
      </c>
      <c r="AA94" s="259">
        <f>'NECO-ELECTRIC'!AA94+'NECO-GAS'!AA94</f>
        <v>99414592.950000003</v>
      </c>
      <c r="AB94" s="259">
        <f>'NECO-ELECTRIC'!AB94+'NECO-GAS'!AB94</f>
        <v>72659735.390000001</v>
      </c>
      <c r="AC94" s="259">
        <f>'NECO-ELECTRIC'!AC94+'NECO-GAS'!AC94</f>
        <v>59554185.760000005</v>
      </c>
      <c r="AD94" s="259">
        <f>'NECO-ELECTRIC'!AD94+'NECO-GAS'!AD94</f>
        <v>66332600.769999996</v>
      </c>
      <c r="AE94" s="259">
        <f>'NECO-ELECTRIC'!AE94+'NECO-GAS'!AE94</f>
        <v>73263185</v>
      </c>
      <c r="AF94" s="259">
        <f>'NECO-ELECTRIC'!AF94+'NECO-GAS'!AF94</f>
        <v>75236987.530000001</v>
      </c>
      <c r="AG94" s="259">
        <f>'NECO-ELECTRIC'!AG94+'NECO-GAS'!AG94</f>
        <v>75722179.370000005</v>
      </c>
      <c r="AH94" s="259">
        <f>'NECO-ELECTRIC'!AH94+'NECO-GAS'!AH94</f>
        <v>61397446.149999999</v>
      </c>
      <c r="AI94" s="395">
        <f>'NECO-ELECTRIC'!AI94+'NECO-GAS'!AI94</f>
        <v>60089394.759999998</v>
      </c>
      <c r="AJ94" s="389">
        <f>'NECO-ELECTRIC'!AJ94+'NECO-GAS'!AJ94</f>
        <v>94864807.270000011</v>
      </c>
      <c r="AK94" s="198">
        <f t="shared" ref="AK94:AT99" si="360">IF(ISERROR((O94-C94)/C94)=TRUE,0,(O94-C94)/C94)</f>
        <v>6.7573697863658718E-3</v>
      </c>
      <c r="AL94" s="199">
        <f t="shared" si="360"/>
        <v>0.1500925158365512</v>
      </c>
      <c r="AM94" s="200">
        <f t="shared" si="360"/>
        <v>0.213126926632354</v>
      </c>
      <c r="AN94" s="200">
        <f t="shared" si="360"/>
        <v>0.12644274513703846</v>
      </c>
      <c r="AO94" s="200">
        <f t="shared" si="360"/>
        <v>0.26502133888002616</v>
      </c>
      <c r="AP94" s="200">
        <f t="shared" si="360"/>
        <v>0.17751506836080747</v>
      </c>
      <c r="AQ94" s="200">
        <f t="shared" si="360"/>
        <v>0.13169464462978278</v>
      </c>
      <c r="AR94" s="200">
        <f t="shared" si="360"/>
        <v>4.3588500206190796E-2</v>
      </c>
      <c r="AS94" s="200">
        <f t="shared" si="360"/>
        <v>0.11691923404984371</v>
      </c>
      <c r="AT94" s="200">
        <f t="shared" si="360"/>
        <v>5.1789451491283771E-2</v>
      </c>
      <c r="AU94" s="200">
        <f t="shared" ref="AU94:BF99" si="361">IF(ISERROR((Y94-M94)/M94)=TRUE,0,(Y94-M94)/M94)</f>
        <v>3.7473333384499555E-2</v>
      </c>
      <c r="AV94" s="200">
        <f t="shared" si="361"/>
        <v>0.2935585795457461</v>
      </c>
      <c r="AW94" s="200">
        <f t="shared" si="361"/>
        <v>0.24389929274217945</v>
      </c>
      <c r="AX94" s="200">
        <f t="shared" si="361"/>
        <v>-4.2402883768670021E-3</v>
      </c>
      <c r="AY94" s="200">
        <f t="shared" si="361"/>
        <v>-0.13082070644839511</v>
      </c>
      <c r="AZ94" s="200">
        <f t="shared" si="361"/>
        <v>0.18845319634515331</v>
      </c>
      <c r="BA94" s="200">
        <f t="shared" si="361"/>
        <v>-0.12928683313524184</v>
      </c>
      <c r="BB94" s="200">
        <f t="shared" si="361"/>
        <v>-0.1337036732225394</v>
      </c>
      <c r="BC94" s="200">
        <f t="shared" si="361"/>
        <v>9.4331974925919854E-2</v>
      </c>
      <c r="BD94" s="333">
        <f t="shared" si="361"/>
        <v>3.147205460380205E-3</v>
      </c>
      <c r="BE94" s="333">
        <f t="shared" si="361"/>
        <v>-2.4584717796941949E-2</v>
      </c>
      <c r="BF94" s="170">
        <f t="shared" si="361"/>
        <v>9.7539617885295804E-2</v>
      </c>
      <c r="BG94" s="92">
        <f t="shared" ref="BG94:BP98" si="362">O94-C94</f>
        <v>536435.84000000358</v>
      </c>
      <c r="BH94" s="62">
        <f t="shared" si="362"/>
        <v>9522818.8100000024</v>
      </c>
      <c r="BI94" s="63">
        <f t="shared" si="362"/>
        <v>12037463.950000003</v>
      </c>
      <c r="BJ94" s="63">
        <f t="shared" si="362"/>
        <v>6265124.9399999976</v>
      </c>
      <c r="BK94" s="63">
        <f t="shared" si="362"/>
        <v>17627619.819999993</v>
      </c>
      <c r="BL94" s="63">
        <f t="shared" si="362"/>
        <v>13092834.429999992</v>
      </c>
      <c r="BM94" s="63">
        <f t="shared" si="362"/>
        <v>8052168.7899999917</v>
      </c>
      <c r="BN94" s="63">
        <f t="shared" si="362"/>
        <v>2556396.8900000006</v>
      </c>
      <c r="BO94" s="63">
        <f t="shared" si="362"/>
        <v>6448704.3399999961</v>
      </c>
      <c r="BP94" s="63">
        <f t="shared" si="362"/>
        <v>4255958.8800000101</v>
      </c>
      <c r="BQ94" s="63">
        <f t="shared" ref="BQ94:CB98" si="363">Y94-M94</f>
        <v>3829934.900000006</v>
      </c>
      <c r="BR94" s="63">
        <f t="shared" si="363"/>
        <v>22725261.819999993</v>
      </c>
      <c r="BS94" s="63">
        <f t="shared" si="363"/>
        <v>19492855.290000007</v>
      </c>
      <c r="BT94" s="63">
        <f t="shared" si="363"/>
        <v>-309410.21999999881</v>
      </c>
      <c r="BU94" s="63">
        <f t="shared" si="363"/>
        <v>-8963536.8799999952</v>
      </c>
      <c r="BV94" s="63">
        <f t="shared" si="363"/>
        <v>10518370.159999996</v>
      </c>
      <c r="BW94" s="63">
        <f t="shared" si="363"/>
        <v>-10878398.919999987</v>
      </c>
      <c r="BX94" s="63">
        <f t="shared" si="363"/>
        <v>-11612033.069999993</v>
      </c>
      <c r="BY94" s="63">
        <f t="shared" si="363"/>
        <v>6527290.5200000107</v>
      </c>
      <c r="BZ94" s="352">
        <f t="shared" si="363"/>
        <v>192624.14999999851</v>
      </c>
      <c r="CA94" s="352">
        <f t="shared" si="363"/>
        <v>-1514514.7300000042</v>
      </c>
      <c r="CB94" s="350">
        <f t="shared" si="363"/>
        <v>8430745.3700000048</v>
      </c>
      <c r="CC94" s="369"/>
    </row>
    <row r="95" spans="1:81" s="38" customFormat="1" x14ac:dyDescent="0.3">
      <c r="A95" s="140"/>
      <c r="B95" s="39" t="s">
        <v>31</v>
      </c>
      <c r="C95" s="59">
        <f>'NECO-ELECTRIC'!C95+'NECO-GAS'!C95</f>
        <v>7002594.0600000005</v>
      </c>
      <c r="D95" s="60">
        <f>'NECO-ELECTRIC'!D95+'NECO-GAS'!D95</f>
        <v>4743494.32</v>
      </c>
      <c r="E95" s="60">
        <f>'NECO-ELECTRIC'!E95+'NECO-GAS'!E95</f>
        <v>3884361.1</v>
      </c>
      <c r="F95" s="60">
        <f>'NECO-ELECTRIC'!F95+'NECO-GAS'!F95</f>
        <v>3364875</v>
      </c>
      <c r="G95" s="60">
        <f>'NECO-ELECTRIC'!G95+'NECO-GAS'!G95</f>
        <v>3988077.68</v>
      </c>
      <c r="H95" s="60">
        <f>'NECO-ELECTRIC'!H95+'NECO-GAS'!H95</f>
        <v>4371286.84</v>
      </c>
      <c r="I95" s="60">
        <f>'NECO-ELECTRIC'!I95+'NECO-GAS'!I95</f>
        <v>3722652.65</v>
      </c>
      <c r="J95" s="60">
        <f>'NECO-ELECTRIC'!J95+'NECO-GAS'!J95</f>
        <v>3779840.8899999997</v>
      </c>
      <c r="K95" s="60">
        <f>'NECO-ELECTRIC'!K95+'NECO-GAS'!K95</f>
        <v>3988721.16</v>
      </c>
      <c r="L95" s="266">
        <f>'NECO-ELECTRIC'!L95+'NECO-GAS'!L95</f>
        <v>5570247.9100000001</v>
      </c>
      <c r="M95" s="61">
        <f>'NECO-ELECTRIC'!M95+'NECO-GAS'!M95</f>
        <v>6313906.9199999999</v>
      </c>
      <c r="N95" s="60">
        <f>'NECO-ELECTRIC'!N95+'NECO-GAS'!N95</f>
        <v>4977926.33</v>
      </c>
      <c r="O95" s="61">
        <f>'NECO-ELECTRIC'!O95+'NECO-GAS'!O95</f>
        <v>4342470.4000000004</v>
      </c>
      <c r="P95" s="60">
        <f>'NECO-ELECTRIC'!P95+'NECO-GAS'!P95</f>
        <v>4131649.96</v>
      </c>
      <c r="Q95" s="60">
        <f>'NECO-ELECTRIC'!Q95+'NECO-GAS'!Q95</f>
        <v>3665295.7300000004</v>
      </c>
      <c r="R95" s="60">
        <f>'NECO-ELECTRIC'!R95+'NECO-GAS'!R95</f>
        <v>3256430.82</v>
      </c>
      <c r="S95" s="60">
        <f>'NECO-ELECTRIC'!S95+'NECO-GAS'!S95</f>
        <v>4395166.53</v>
      </c>
      <c r="T95" s="60">
        <f>'NECO-ELECTRIC'!T95+'NECO-GAS'!T95</f>
        <v>4541439.12</v>
      </c>
      <c r="U95" s="60">
        <f>'NECO-ELECTRIC'!U95+'NECO-GAS'!U95</f>
        <v>3825237.37</v>
      </c>
      <c r="V95" s="60">
        <f>'NECO-ELECTRIC'!V95+'NECO-GAS'!V95</f>
        <v>2934290</v>
      </c>
      <c r="W95" s="60">
        <f>'NECO-ELECTRIC'!W95+'NECO-GAS'!W95</f>
        <v>3162695.58</v>
      </c>
      <c r="X95" s="266">
        <f>'NECO-ELECTRIC'!X95+'NECO-GAS'!X95</f>
        <v>4188159.83</v>
      </c>
      <c r="Y95" s="61">
        <f>'NECO-ELECTRIC'!Y95+'NECO-GAS'!Y95</f>
        <v>5508944.3100000005</v>
      </c>
      <c r="Z95" s="259">
        <f>'NECO-ELECTRIC'!Z95+'NECO-GAS'!Z95</f>
        <v>5249121</v>
      </c>
      <c r="AA95" s="259">
        <f>'NECO-ELECTRIC'!AA95+'NECO-GAS'!AA95</f>
        <v>5130121.55</v>
      </c>
      <c r="AB95" s="259">
        <f>'NECO-ELECTRIC'!AB95+'NECO-GAS'!AB95</f>
        <v>4109646.65</v>
      </c>
      <c r="AC95" s="259">
        <f>'NECO-ELECTRIC'!AC95+'NECO-GAS'!AC95</f>
        <v>3318201.13</v>
      </c>
      <c r="AD95" s="259">
        <f>'NECO-ELECTRIC'!AD95+'NECO-GAS'!AD95</f>
        <v>3477415.26</v>
      </c>
      <c r="AE95" s="259">
        <f>'NECO-ELECTRIC'!AE95+'NECO-GAS'!AE95</f>
        <v>4455094</v>
      </c>
      <c r="AF95" s="259">
        <f>'NECO-ELECTRIC'!AF95+'NECO-GAS'!AF95</f>
        <v>3664766.03</v>
      </c>
      <c r="AG95" s="259">
        <f>'NECO-ELECTRIC'!AG95+'NECO-GAS'!AG95</f>
        <v>3354720.85</v>
      </c>
      <c r="AH95" s="259">
        <f>'NECO-ELECTRIC'!AH95+'NECO-GAS'!AH95</f>
        <v>2956971.46</v>
      </c>
      <c r="AI95" s="395">
        <f>'NECO-ELECTRIC'!AI95+'NECO-GAS'!AI95</f>
        <v>3464322.6900000004</v>
      </c>
      <c r="AJ95" s="389">
        <f>'NECO-ELECTRIC'!AJ95+'NECO-GAS'!AJ95</f>
        <v>5372080.8100000005</v>
      </c>
      <c r="AK95" s="198">
        <f t="shared" si="360"/>
        <v>-0.37987689093604265</v>
      </c>
      <c r="AL95" s="199">
        <f t="shared" si="360"/>
        <v>-0.12898600034583793</v>
      </c>
      <c r="AM95" s="200">
        <f t="shared" si="360"/>
        <v>-5.6396757242780454E-2</v>
      </c>
      <c r="AN95" s="200">
        <f t="shared" si="360"/>
        <v>-3.2228293770199534E-2</v>
      </c>
      <c r="AO95" s="200">
        <f t="shared" si="360"/>
        <v>0.10207645955381693</v>
      </c>
      <c r="AP95" s="200">
        <f t="shared" si="360"/>
        <v>3.8924986217559743E-2</v>
      </c>
      <c r="AQ95" s="200">
        <f t="shared" si="360"/>
        <v>2.7556887425422356E-2</v>
      </c>
      <c r="AR95" s="200">
        <f t="shared" si="360"/>
        <v>-0.22370012775855222</v>
      </c>
      <c r="AS95" s="200">
        <f t="shared" si="360"/>
        <v>-0.20709032967348362</v>
      </c>
      <c r="AT95" s="200">
        <f t="shared" si="360"/>
        <v>-0.24811967121226389</v>
      </c>
      <c r="AU95" s="200">
        <f t="shared" si="361"/>
        <v>-0.12749041444532405</v>
      </c>
      <c r="AV95" s="200">
        <f t="shared" si="361"/>
        <v>5.4479446263721608E-2</v>
      </c>
      <c r="AW95" s="200">
        <f t="shared" si="361"/>
        <v>0.18138319376915024</v>
      </c>
      <c r="AX95" s="200">
        <f t="shared" si="361"/>
        <v>-5.3255503764893129E-3</v>
      </c>
      <c r="AY95" s="200">
        <f t="shared" si="361"/>
        <v>-9.4697570283094321E-2</v>
      </c>
      <c r="AZ95" s="200">
        <f t="shared" si="361"/>
        <v>6.7860934936121248E-2</v>
      </c>
      <c r="BA95" s="200">
        <f t="shared" si="361"/>
        <v>1.3634857653505051E-2</v>
      </c>
      <c r="BB95" s="200">
        <f t="shared" si="361"/>
        <v>-0.19303860887163016</v>
      </c>
      <c r="BC95" s="200">
        <f t="shared" si="361"/>
        <v>-0.12300322162752478</v>
      </c>
      <c r="BD95" s="333">
        <f t="shared" si="361"/>
        <v>7.7297949418768976E-3</v>
      </c>
      <c r="BE95" s="333">
        <f t="shared" si="361"/>
        <v>9.5370263236021074E-2</v>
      </c>
      <c r="BF95" s="170">
        <f t="shared" si="361"/>
        <v>0.28268285549169225</v>
      </c>
      <c r="BG95" s="92">
        <f t="shared" si="362"/>
        <v>-2660123.66</v>
      </c>
      <c r="BH95" s="62">
        <f t="shared" si="362"/>
        <v>-611844.36000000034</v>
      </c>
      <c r="BI95" s="63">
        <f t="shared" si="362"/>
        <v>-219065.36999999965</v>
      </c>
      <c r="BJ95" s="63">
        <f t="shared" si="362"/>
        <v>-108444.18000000017</v>
      </c>
      <c r="BK95" s="63">
        <f t="shared" si="362"/>
        <v>407088.85000000009</v>
      </c>
      <c r="BL95" s="63">
        <f t="shared" si="362"/>
        <v>170152.28000000026</v>
      </c>
      <c r="BM95" s="63">
        <f t="shared" si="362"/>
        <v>102584.7200000002</v>
      </c>
      <c r="BN95" s="63">
        <f t="shared" si="362"/>
        <v>-845550.88999999966</v>
      </c>
      <c r="BO95" s="63">
        <f t="shared" si="362"/>
        <v>-826025.58000000007</v>
      </c>
      <c r="BP95" s="63">
        <f t="shared" si="362"/>
        <v>-1382088.08</v>
      </c>
      <c r="BQ95" s="63">
        <f t="shared" si="363"/>
        <v>-804962.6099999994</v>
      </c>
      <c r="BR95" s="63">
        <f t="shared" si="363"/>
        <v>271194.66999999993</v>
      </c>
      <c r="BS95" s="63">
        <f t="shared" si="363"/>
        <v>787651.14999999944</v>
      </c>
      <c r="BT95" s="63">
        <f t="shared" si="363"/>
        <v>-22003.310000000056</v>
      </c>
      <c r="BU95" s="63">
        <f t="shared" si="363"/>
        <v>-347094.60000000056</v>
      </c>
      <c r="BV95" s="63">
        <f t="shared" si="363"/>
        <v>220984.43999999994</v>
      </c>
      <c r="BW95" s="63">
        <f t="shared" si="363"/>
        <v>59927.469999999739</v>
      </c>
      <c r="BX95" s="63">
        <f t="shared" si="363"/>
        <v>-876673.09000000032</v>
      </c>
      <c r="BY95" s="63">
        <f t="shared" si="363"/>
        <v>-470516.52</v>
      </c>
      <c r="BZ95" s="352">
        <f t="shared" si="363"/>
        <v>22681.459999999963</v>
      </c>
      <c r="CA95" s="352">
        <f t="shared" si="363"/>
        <v>301627.11000000034</v>
      </c>
      <c r="CB95" s="350">
        <f t="shared" si="363"/>
        <v>1183920.9800000004</v>
      </c>
      <c r="CC95" s="369"/>
    </row>
    <row r="96" spans="1:81" s="38" customFormat="1" x14ac:dyDescent="0.3">
      <c r="A96" s="140"/>
      <c r="B96" s="39" t="s">
        <v>32</v>
      </c>
      <c r="C96" s="59">
        <f>'NECO-ELECTRIC'!C96+'NECO-GAS'!C96</f>
        <v>15744904.050000001</v>
      </c>
      <c r="D96" s="60">
        <f>'NECO-ELECTRIC'!D96+'NECO-GAS'!D96</f>
        <v>12768911.220000001</v>
      </c>
      <c r="E96" s="60">
        <f>'NECO-ELECTRIC'!E96+'NECO-GAS'!E96</f>
        <v>10960820.25</v>
      </c>
      <c r="F96" s="60">
        <f>'NECO-ELECTRIC'!F96+'NECO-GAS'!F96</f>
        <v>9911362.6900000013</v>
      </c>
      <c r="G96" s="60">
        <f>'NECO-ELECTRIC'!G96+'NECO-GAS'!G96</f>
        <v>12000911.5</v>
      </c>
      <c r="H96" s="60">
        <f>'NECO-ELECTRIC'!H96+'NECO-GAS'!H96</f>
        <v>12741549.710000001</v>
      </c>
      <c r="I96" s="60">
        <f>'NECO-ELECTRIC'!I96+'NECO-GAS'!I96</f>
        <v>11547542.800000001</v>
      </c>
      <c r="J96" s="60">
        <f>'NECO-ELECTRIC'!J96+'NECO-GAS'!J96</f>
        <v>11379431.93</v>
      </c>
      <c r="K96" s="60">
        <f>'NECO-ELECTRIC'!K96+'NECO-GAS'!K96</f>
        <v>11242666.32</v>
      </c>
      <c r="L96" s="266">
        <f>'NECO-ELECTRIC'!L96+'NECO-GAS'!L96</f>
        <v>15097666.09</v>
      </c>
      <c r="M96" s="61">
        <f>'NECO-ELECTRIC'!M96+'NECO-GAS'!M96</f>
        <v>17897311.91</v>
      </c>
      <c r="N96" s="60">
        <f>'NECO-ELECTRIC'!N96+'NECO-GAS'!N96</f>
        <v>15355596.27</v>
      </c>
      <c r="O96" s="61">
        <f>'NECO-ELECTRIC'!O96+'NECO-GAS'!O96</f>
        <v>14849807.460000001</v>
      </c>
      <c r="P96" s="60">
        <f>'NECO-ELECTRIC'!P96+'NECO-GAS'!P96</f>
        <v>12516875.870000001</v>
      </c>
      <c r="Q96" s="60">
        <f>'NECO-ELECTRIC'!Q96+'NECO-GAS'!Q96</f>
        <v>10732077.67</v>
      </c>
      <c r="R96" s="60">
        <f>'NECO-ELECTRIC'!R96+'NECO-GAS'!R96</f>
        <v>9480926.7699999996</v>
      </c>
      <c r="S96" s="60">
        <f>'NECO-ELECTRIC'!S96+'NECO-GAS'!S96</f>
        <v>12622137.27</v>
      </c>
      <c r="T96" s="60">
        <f>'NECO-ELECTRIC'!T96+'NECO-GAS'!T96</f>
        <v>13523034.4</v>
      </c>
      <c r="U96" s="60">
        <f>'NECO-ELECTRIC'!U96+'NECO-GAS'!U96</f>
        <v>12607261.68</v>
      </c>
      <c r="V96" s="60">
        <f>'NECO-ELECTRIC'!V96+'NECO-GAS'!V96</f>
        <v>11873866</v>
      </c>
      <c r="W96" s="60">
        <f>'NECO-ELECTRIC'!W96+'NECO-GAS'!W96</f>
        <v>10743240.630000001</v>
      </c>
      <c r="X96" s="266">
        <f>'NECO-ELECTRIC'!X96+'NECO-GAS'!X96</f>
        <v>14672835.42</v>
      </c>
      <c r="Y96" s="61">
        <f>'NECO-ELECTRIC'!Y96+'NECO-GAS'!Y96</f>
        <v>17301519.23</v>
      </c>
      <c r="Z96" s="259">
        <f>'NECO-ELECTRIC'!Z96+'NECO-GAS'!Z96</f>
        <v>17683244</v>
      </c>
      <c r="AA96" s="259">
        <f>'NECO-ELECTRIC'!AA96+'NECO-GAS'!AA96</f>
        <v>17770847.59</v>
      </c>
      <c r="AB96" s="259">
        <f>'NECO-ELECTRIC'!AB96+'NECO-GAS'!AB96</f>
        <v>13175893.91</v>
      </c>
      <c r="AC96" s="259">
        <f>'NECO-ELECTRIC'!AC96+'NECO-GAS'!AC96</f>
        <v>11035198.75</v>
      </c>
      <c r="AD96" s="259">
        <f>'NECO-ELECTRIC'!AD96+'NECO-GAS'!AD96</f>
        <v>12078620.370000001</v>
      </c>
      <c r="AE96" s="259">
        <f>'NECO-ELECTRIC'!AE96+'NECO-GAS'!AE96</f>
        <v>12549366</v>
      </c>
      <c r="AF96" s="259">
        <f>'NECO-ELECTRIC'!AF96+'NECO-GAS'!AF96</f>
        <v>12850592.199999999</v>
      </c>
      <c r="AG96" s="259">
        <f>'NECO-ELECTRIC'!AG96+'NECO-GAS'!AG96</f>
        <v>13258593.939999999</v>
      </c>
      <c r="AH96" s="259">
        <f>'NECO-ELECTRIC'!AH96+'NECO-GAS'!AH96</f>
        <v>19597019.710000001</v>
      </c>
      <c r="AI96" s="395">
        <f>'NECO-ELECTRIC'!AI96+'NECO-GAS'!AI96</f>
        <v>11592540.060000001</v>
      </c>
      <c r="AJ96" s="389">
        <f>'NECO-ELECTRIC'!AJ96+'NECO-GAS'!AJ96</f>
        <v>24483818.939999998</v>
      </c>
      <c r="AK96" s="198">
        <f t="shared" si="360"/>
        <v>-5.6849923451899334E-2</v>
      </c>
      <c r="AL96" s="199">
        <f t="shared" si="360"/>
        <v>-1.973820207984809E-2</v>
      </c>
      <c r="AM96" s="200">
        <f t="shared" si="360"/>
        <v>-2.0869111506504275E-2</v>
      </c>
      <c r="AN96" s="200">
        <f t="shared" si="360"/>
        <v>-4.3428530814868374E-2</v>
      </c>
      <c r="AO96" s="200">
        <f t="shared" si="360"/>
        <v>5.1764882192490091E-2</v>
      </c>
      <c r="AP96" s="200">
        <f t="shared" si="360"/>
        <v>6.1333566778510762E-2</v>
      </c>
      <c r="AQ96" s="200">
        <f t="shared" si="360"/>
        <v>9.1770075968023168E-2</v>
      </c>
      <c r="AR96" s="200">
        <f t="shared" si="360"/>
        <v>4.3449802506969282E-2</v>
      </c>
      <c r="AS96" s="200">
        <f t="shared" si="360"/>
        <v>-4.4422352828488061E-2</v>
      </c>
      <c r="AT96" s="200">
        <f t="shared" si="360"/>
        <v>-2.8138830695254826E-2</v>
      </c>
      <c r="AU96" s="200">
        <f t="shared" si="361"/>
        <v>-3.3289506435159384E-2</v>
      </c>
      <c r="AV96" s="200">
        <f t="shared" si="361"/>
        <v>0.15158302478605087</v>
      </c>
      <c r="AW96" s="200">
        <f t="shared" si="361"/>
        <v>0.19670558947435665</v>
      </c>
      <c r="AX96" s="200">
        <f t="shared" si="361"/>
        <v>5.2650361547445707E-2</v>
      </c>
      <c r="AY96" s="200">
        <f t="shared" si="361"/>
        <v>2.8244398644945708E-2</v>
      </c>
      <c r="AZ96" s="200">
        <f t="shared" si="361"/>
        <v>0.27399152667434867</v>
      </c>
      <c r="BA96" s="200">
        <f t="shared" si="361"/>
        <v>-5.765368292496755E-3</v>
      </c>
      <c r="BB96" s="200">
        <f t="shared" si="361"/>
        <v>-4.972568878475981E-2</v>
      </c>
      <c r="BC96" s="200">
        <f t="shared" si="361"/>
        <v>5.1663261740118004E-2</v>
      </c>
      <c r="BD96" s="333">
        <f t="shared" si="361"/>
        <v>0.65043295166039439</v>
      </c>
      <c r="BE96" s="333">
        <f t="shared" si="361"/>
        <v>7.9054305795624683E-2</v>
      </c>
      <c r="BF96" s="170">
        <f t="shared" si="361"/>
        <v>0.66864946270895997</v>
      </c>
      <c r="BG96" s="92">
        <f t="shared" si="362"/>
        <v>-895096.58999999985</v>
      </c>
      <c r="BH96" s="62">
        <f t="shared" si="362"/>
        <v>-252035.34999999963</v>
      </c>
      <c r="BI96" s="63">
        <f t="shared" si="362"/>
        <v>-228742.58000000007</v>
      </c>
      <c r="BJ96" s="63">
        <f t="shared" si="362"/>
        <v>-430435.92000000179</v>
      </c>
      <c r="BK96" s="63">
        <f t="shared" si="362"/>
        <v>621225.76999999955</v>
      </c>
      <c r="BL96" s="63">
        <f t="shared" si="362"/>
        <v>781484.68999999948</v>
      </c>
      <c r="BM96" s="63">
        <f t="shared" si="362"/>
        <v>1059718.879999999</v>
      </c>
      <c r="BN96" s="63">
        <f t="shared" si="362"/>
        <v>494434.0700000003</v>
      </c>
      <c r="BO96" s="63">
        <f t="shared" si="362"/>
        <v>-499425.68999999948</v>
      </c>
      <c r="BP96" s="63">
        <f t="shared" si="362"/>
        <v>-424830.66999999993</v>
      </c>
      <c r="BQ96" s="63">
        <f t="shared" si="363"/>
        <v>-595792.6799999997</v>
      </c>
      <c r="BR96" s="63">
        <f t="shared" si="363"/>
        <v>2327647.7300000004</v>
      </c>
      <c r="BS96" s="63">
        <f t="shared" si="363"/>
        <v>2921040.129999999</v>
      </c>
      <c r="BT96" s="63">
        <f t="shared" si="363"/>
        <v>659018.03999999911</v>
      </c>
      <c r="BU96" s="63">
        <f t="shared" si="363"/>
        <v>303121.08000000007</v>
      </c>
      <c r="BV96" s="63">
        <f t="shared" si="363"/>
        <v>2597693.6000000015</v>
      </c>
      <c r="BW96" s="63">
        <f t="shared" si="363"/>
        <v>-72771.269999999553</v>
      </c>
      <c r="BX96" s="63">
        <f t="shared" si="363"/>
        <v>-672442.20000000112</v>
      </c>
      <c r="BY96" s="63">
        <f t="shared" si="363"/>
        <v>651332.25999999978</v>
      </c>
      <c r="BZ96" s="352">
        <f t="shared" si="363"/>
        <v>7723153.7100000009</v>
      </c>
      <c r="CA96" s="352">
        <f t="shared" si="363"/>
        <v>849299.4299999997</v>
      </c>
      <c r="CB96" s="350">
        <f t="shared" si="363"/>
        <v>9810983.5199999977</v>
      </c>
      <c r="CC96" s="369"/>
    </row>
    <row r="97" spans="1:81" s="38" customFormat="1" x14ac:dyDescent="0.3">
      <c r="A97" s="140"/>
      <c r="B97" s="39" t="s">
        <v>33</v>
      </c>
      <c r="C97" s="59">
        <f>'NECO-ELECTRIC'!C97+'NECO-GAS'!C97</f>
        <v>25766057.229999997</v>
      </c>
      <c r="D97" s="60">
        <f>'NECO-ELECTRIC'!D97+'NECO-GAS'!D97</f>
        <v>22532242.509999998</v>
      </c>
      <c r="E97" s="60">
        <f>'NECO-ELECTRIC'!E97+'NECO-GAS'!E97</f>
        <v>19984266.099999998</v>
      </c>
      <c r="F97" s="60">
        <f>'NECO-ELECTRIC'!F97+'NECO-GAS'!F97</f>
        <v>18471066.260000002</v>
      </c>
      <c r="G97" s="60">
        <f>'NECO-ELECTRIC'!G97+'NECO-GAS'!G97</f>
        <v>24295423.84</v>
      </c>
      <c r="H97" s="60">
        <f>'NECO-ELECTRIC'!H97+'NECO-GAS'!H97</f>
        <v>20650629.559999999</v>
      </c>
      <c r="I97" s="60">
        <f>'NECO-ELECTRIC'!I97+'NECO-GAS'!I97</f>
        <v>20514367.59</v>
      </c>
      <c r="J97" s="60">
        <f>'NECO-ELECTRIC'!J97+'NECO-GAS'!J97</f>
        <v>19799899.330000002</v>
      </c>
      <c r="K97" s="60">
        <f>'NECO-ELECTRIC'!K97+'NECO-GAS'!K97</f>
        <v>16734037.609999999</v>
      </c>
      <c r="L97" s="266">
        <f>'NECO-ELECTRIC'!L97+'NECO-GAS'!L97</f>
        <v>22110183.560000002</v>
      </c>
      <c r="M97" s="61">
        <f>'NECO-ELECTRIC'!M97+'NECO-GAS'!M97</f>
        <v>27141283.82</v>
      </c>
      <c r="N97" s="60">
        <f>'NECO-ELECTRIC'!N97+'NECO-GAS'!N97</f>
        <v>22786315.800000001</v>
      </c>
      <c r="O97" s="61">
        <f>'NECO-ELECTRIC'!O97+'NECO-GAS'!O97</f>
        <v>22515888.949999999</v>
      </c>
      <c r="P97" s="60">
        <f>'NECO-ELECTRIC'!P97+'NECO-GAS'!P97</f>
        <v>20168495.719999999</v>
      </c>
      <c r="Q97" s="60">
        <f>'NECO-ELECTRIC'!Q97+'NECO-GAS'!Q97</f>
        <v>18616863.009999998</v>
      </c>
      <c r="R97" s="60">
        <f>'NECO-ELECTRIC'!R97+'NECO-GAS'!R97</f>
        <v>18027384.039999999</v>
      </c>
      <c r="S97" s="60">
        <f>'NECO-ELECTRIC'!S97+'NECO-GAS'!S97</f>
        <v>21399749.309999999</v>
      </c>
      <c r="T97" s="60">
        <f>'NECO-ELECTRIC'!T97+'NECO-GAS'!T97</f>
        <v>24358531.82</v>
      </c>
      <c r="U97" s="60">
        <f>'NECO-ELECTRIC'!U97+'NECO-GAS'!U97</f>
        <v>27644589.59</v>
      </c>
      <c r="V97" s="60">
        <f>'NECO-ELECTRIC'!V97+'NECO-GAS'!V97</f>
        <v>20365713</v>
      </c>
      <c r="W97" s="60">
        <f>'NECO-ELECTRIC'!W97+'NECO-GAS'!W97</f>
        <v>17364458.359999999</v>
      </c>
      <c r="X97" s="266">
        <f>'NECO-ELECTRIC'!X97+'NECO-GAS'!X97</f>
        <v>23994928.300000001</v>
      </c>
      <c r="Y97" s="61">
        <f>'NECO-ELECTRIC'!Y97+'NECO-GAS'!Y97</f>
        <v>25302989.469999999</v>
      </c>
      <c r="Z97" s="259">
        <f>'NECO-ELECTRIC'!Z97+'NECO-GAS'!Z97</f>
        <v>27596360</v>
      </c>
      <c r="AA97" s="259">
        <f>'NECO-ELECTRIC'!AA97+'NECO-GAS'!AA97</f>
        <v>27777824.289999999</v>
      </c>
      <c r="AB97" s="259">
        <f>'NECO-ELECTRIC'!AB97+'NECO-GAS'!AB97</f>
        <v>22714931.870000001</v>
      </c>
      <c r="AC97" s="259">
        <f>'NECO-ELECTRIC'!AC97+'NECO-GAS'!AC97</f>
        <v>20126519.91</v>
      </c>
      <c r="AD97" s="259">
        <f>'NECO-ELECTRIC'!AD97+'NECO-GAS'!AD97</f>
        <v>21312908.100000001</v>
      </c>
      <c r="AE97" s="259">
        <f>'NECO-ELECTRIC'!AE97+'NECO-GAS'!AE97</f>
        <v>21850940</v>
      </c>
      <c r="AF97" s="259">
        <f>'NECO-ELECTRIC'!AF97+'NECO-GAS'!AF97</f>
        <v>21948689.260000002</v>
      </c>
      <c r="AG97" s="259">
        <f>'NECO-ELECTRIC'!AG97+'NECO-GAS'!AG97</f>
        <v>23540890.890000001</v>
      </c>
      <c r="AH97" s="259">
        <f>'NECO-ELECTRIC'!AH97+'NECO-GAS'!AH97</f>
        <v>27226673.770000003</v>
      </c>
      <c r="AI97" s="395">
        <f>'NECO-ELECTRIC'!AI97+'NECO-GAS'!AI97</f>
        <v>21577211.210000001</v>
      </c>
      <c r="AJ97" s="389">
        <f>'NECO-ELECTRIC'!AJ97+'NECO-GAS'!AJ97</f>
        <v>26270573.440000001</v>
      </c>
      <c r="AK97" s="198">
        <f t="shared" si="360"/>
        <v>-0.1261414678616701</v>
      </c>
      <c r="AL97" s="199">
        <f t="shared" si="360"/>
        <v>-0.10490508385709715</v>
      </c>
      <c r="AM97" s="200">
        <f t="shared" si="360"/>
        <v>-6.8423983305546554E-2</v>
      </c>
      <c r="AN97" s="200">
        <f t="shared" si="360"/>
        <v>-2.4020390255478544E-2</v>
      </c>
      <c r="AO97" s="200">
        <f t="shared" si="360"/>
        <v>-0.11918600593551124</v>
      </c>
      <c r="AP97" s="200">
        <f t="shared" si="360"/>
        <v>0.17955395738550073</v>
      </c>
      <c r="AQ97" s="200">
        <f t="shared" si="360"/>
        <v>0.34757210860722421</v>
      </c>
      <c r="AR97" s="200">
        <f t="shared" si="360"/>
        <v>2.8576593273012263E-2</v>
      </c>
      <c r="AS97" s="200">
        <f t="shared" si="360"/>
        <v>3.7672961223851345E-2</v>
      </c>
      <c r="AT97" s="200">
        <f t="shared" si="360"/>
        <v>8.5243287776666385E-2</v>
      </c>
      <c r="AU97" s="200">
        <f t="shared" si="361"/>
        <v>-6.773055991719118E-2</v>
      </c>
      <c r="AV97" s="200">
        <f t="shared" si="361"/>
        <v>0.21109354589038037</v>
      </c>
      <c r="AW97" s="200">
        <f t="shared" si="361"/>
        <v>0.23369876053683414</v>
      </c>
      <c r="AX97" s="200">
        <f t="shared" si="361"/>
        <v>0.12625810994296616</v>
      </c>
      <c r="AY97" s="200">
        <f t="shared" si="361"/>
        <v>8.1090831424665583E-2</v>
      </c>
      <c r="AZ97" s="200">
        <f t="shared" si="361"/>
        <v>0.18225184822767013</v>
      </c>
      <c r="BA97" s="200">
        <f t="shared" si="361"/>
        <v>2.1083924090136989E-2</v>
      </c>
      <c r="BB97" s="200">
        <f t="shared" si="361"/>
        <v>-9.8932176118322335E-2</v>
      </c>
      <c r="BC97" s="200">
        <f t="shared" si="361"/>
        <v>-0.14844491312269104</v>
      </c>
      <c r="BD97" s="333">
        <f t="shared" si="361"/>
        <v>0.33688782563124614</v>
      </c>
      <c r="BE97" s="333">
        <f t="shared" si="361"/>
        <v>0.24260778900563423</v>
      </c>
      <c r="BF97" s="170">
        <f t="shared" si="361"/>
        <v>9.4838588869632104E-2</v>
      </c>
      <c r="BG97" s="92">
        <f t="shared" si="362"/>
        <v>-3250168.2799999975</v>
      </c>
      <c r="BH97" s="62">
        <f t="shared" si="362"/>
        <v>-2363746.7899999991</v>
      </c>
      <c r="BI97" s="63">
        <f t="shared" si="362"/>
        <v>-1367403.0899999999</v>
      </c>
      <c r="BJ97" s="63">
        <f t="shared" si="362"/>
        <v>-443682.22000000253</v>
      </c>
      <c r="BK97" s="63">
        <f t="shared" si="362"/>
        <v>-2895674.5300000012</v>
      </c>
      <c r="BL97" s="63">
        <f t="shared" si="362"/>
        <v>3707902.2600000016</v>
      </c>
      <c r="BM97" s="63">
        <f t="shared" si="362"/>
        <v>7130222</v>
      </c>
      <c r="BN97" s="63">
        <f t="shared" si="362"/>
        <v>565813.66999999806</v>
      </c>
      <c r="BO97" s="63">
        <f t="shared" si="362"/>
        <v>630420.75</v>
      </c>
      <c r="BP97" s="63">
        <f t="shared" si="362"/>
        <v>1884744.7399999984</v>
      </c>
      <c r="BQ97" s="63">
        <f t="shared" si="363"/>
        <v>-1838294.3500000015</v>
      </c>
      <c r="BR97" s="63">
        <f t="shared" si="363"/>
        <v>4810044.1999999993</v>
      </c>
      <c r="BS97" s="63">
        <f t="shared" si="363"/>
        <v>5261935.34</v>
      </c>
      <c r="BT97" s="63">
        <f t="shared" si="363"/>
        <v>2546436.1500000022</v>
      </c>
      <c r="BU97" s="63">
        <f t="shared" si="363"/>
        <v>1509656.9000000022</v>
      </c>
      <c r="BV97" s="63">
        <f t="shared" si="363"/>
        <v>3285524.0600000024</v>
      </c>
      <c r="BW97" s="63">
        <f t="shared" si="363"/>
        <v>451190.69000000134</v>
      </c>
      <c r="BX97" s="63">
        <f t="shared" si="363"/>
        <v>-2409842.5599999987</v>
      </c>
      <c r="BY97" s="63">
        <f t="shared" si="363"/>
        <v>-4103698.6999999993</v>
      </c>
      <c r="BZ97" s="352">
        <f t="shared" si="363"/>
        <v>6860960.7700000033</v>
      </c>
      <c r="CA97" s="352">
        <f t="shared" si="363"/>
        <v>4212752.8500000015</v>
      </c>
      <c r="CB97" s="350">
        <f t="shared" si="363"/>
        <v>2275645.1400000006</v>
      </c>
      <c r="CC97" s="369"/>
    </row>
    <row r="98" spans="1:81" s="38" customFormat="1" x14ac:dyDescent="0.3">
      <c r="A98" s="140"/>
      <c r="B98" s="39" t="s">
        <v>34</v>
      </c>
      <c r="C98" s="59">
        <f>'NECO-ELECTRIC'!C98+'NECO-GAS'!C98</f>
        <v>27996240.409999996</v>
      </c>
      <c r="D98" s="60">
        <f>'NECO-ELECTRIC'!D98+'NECO-GAS'!D98</f>
        <v>26495953.200000003</v>
      </c>
      <c r="E98" s="60">
        <f>'NECO-ELECTRIC'!E98+'NECO-GAS'!E98</f>
        <v>24423561.510000002</v>
      </c>
      <c r="F98" s="60">
        <f>'NECO-ELECTRIC'!F98+'NECO-GAS'!F98</f>
        <v>21735933.969999999</v>
      </c>
      <c r="G98" s="60">
        <f>'NECO-ELECTRIC'!G98+'NECO-GAS'!G98</f>
        <v>24690633.440000001</v>
      </c>
      <c r="H98" s="60">
        <f>'NECO-ELECTRIC'!H98+'NECO-GAS'!H98</f>
        <v>25362586.899999999</v>
      </c>
      <c r="I98" s="60">
        <f>'NECO-ELECTRIC'!I98+'NECO-GAS'!I98</f>
        <v>24318314.32</v>
      </c>
      <c r="J98" s="60">
        <f>'NECO-ELECTRIC'!J98+'NECO-GAS'!J98</f>
        <v>25573217.240000002</v>
      </c>
      <c r="K98" s="60">
        <f>'NECO-ELECTRIC'!K98+'NECO-GAS'!K98</f>
        <v>20523198.120000001</v>
      </c>
      <c r="L98" s="266">
        <f>'NECO-ELECTRIC'!L98+'NECO-GAS'!L98</f>
        <v>25572169.509999998</v>
      </c>
      <c r="M98" s="61">
        <f>'NECO-ELECTRIC'!M98+'NECO-GAS'!M98</f>
        <v>29472822.580000002</v>
      </c>
      <c r="N98" s="60">
        <f>'NECO-ELECTRIC'!N98+'NECO-GAS'!N98</f>
        <v>24483587.810000002</v>
      </c>
      <c r="O98" s="61">
        <f>'NECO-ELECTRIC'!O98+'NECO-GAS'!O98</f>
        <v>23304887.970000003</v>
      </c>
      <c r="P98" s="60">
        <f>'NECO-ELECTRIC'!P98+'NECO-GAS'!P98</f>
        <v>24109687.59</v>
      </c>
      <c r="Q98" s="60">
        <f>'NECO-ELECTRIC'!Q98+'NECO-GAS'!Q98</f>
        <v>22156473.59</v>
      </c>
      <c r="R98" s="60">
        <f>'NECO-ELECTRIC'!R98+'NECO-GAS'!R98</f>
        <v>27036705.460000001</v>
      </c>
      <c r="S98" s="60">
        <f>'NECO-ELECTRIC'!S98+'NECO-GAS'!S98</f>
        <v>25185500.73</v>
      </c>
      <c r="T98" s="60">
        <f>'NECO-ELECTRIC'!T98+'NECO-GAS'!T98</f>
        <v>26536015.100000001</v>
      </c>
      <c r="U98" s="60">
        <f>'NECO-ELECTRIC'!U98+'NECO-GAS'!U98</f>
        <v>26506545.870000001</v>
      </c>
      <c r="V98" s="60">
        <f>'NECO-ELECTRIC'!V98+'NECO-GAS'!V98</f>
        <v>23563048</v>
      </c>
      <c r="W98" s="60">
        <f>'NECO-ELECTRIC'!W98+'NECO-GAS'!W98</f>
        <v>22441609.25</v>
      </c>
      <c r="X98" s="266">
        <f>'NECO-ELECTRIC'!X98+'NECO-GAS'!X98</f>
        <v>30085560.059999999</v>
      </c>
      <c r="Y98" s="61">
        <f>'NECO-ELECTRIC'!Y98+'NECO-GAS'!Y98</f>
        <v>27045516.619999997</v>
      </c>
      <c r="Z98" s="259">
        <f>'NECO-ELECTRIC'!Z98+'NECO-GAS'!Z98</f>
        <v>30042415</v>
      </c>
      <c r="AA98" s="259">
        <f>'NECO-ELECTRIC'!AA98+'NECO-GAS'!AA98</f>
        <v>32086105.630000003</v>
      </c>
      <c r="AB98" s="259">
        <f>'NECO-ELECTRIC'!AB98+'NECO-GAS'!AB98</f>
        <v>25564888.010000002</v>
      </c>
      <c r="AC98" s="259">
        <f>'NECO-ELECTRIC'!AC98+'NECO-GAS'!AC98</f>
        <v>23347354.27</v>
      </c>
      <c r="AD98" s="259">
        <f>'NECO-ELECTRIC'!AD98+'NECO-GAS'!AD98</f>
        <v>26176472.149999999</v>
      </c>
      <c r="AE98" s="259">
        <f>'NECO-ELECTRIC'!AE98+'NECO-GAS'!AE98</f>
        <v>26704954</v>
      </c>
      <c r="AF98" s="259">
        <f>'NECO-ELECTRIC'!AF98+'NECO-GAS'!AF98</f>
        <v>28138847.449999999</v>
      </c>
      <c r="AG98" s="259">
        <f>'NECO-ELECTRIC'!AG98+'NECO-GAS'!AG98</f>
        <v>28170690.77</v>
      </c>
      <c r="AH98" s="259">
        <f>'NECO-ELECTRIC'!AH98+'NECO-GAS'!AH98</f>
        <v>24024870.18</v>
      </c>
      <c r="AI98" s="395">
        <f>'NECO-ELECTRIC'!AI98+'NECO-GAS'!AI98</f>
        <v>24209911.550000001</v>
      </c>
      <c r="AJ98" s="389">
        <f>'NECO-ELECTRIC'!AJ98+'NECO-GAS'!AJ98</f>
        <v>30903943.68</v>
      </c>
      <c r="AK98" s="198">
        <f t="shared" si="360"/>
        <v>-0.16757080133960725</v>
      </c>
      <c r="AL98" s="199">
        <f t="shared" si="360"/>
        <v>-9.0061512110460804E-2</v>
      </c>
      <c r="AM98" s="200">
        <f t="shared" si="360"/>
        <v>-9.2823805368097673E-2</v>
      </c>
      <c r="AN98" s="200">
        <f t="shared" si="360"/>
        <v>0.24387134674388239</v>
      </c>
      <c r="AO98" s="200">
        <f t="shared" si="360"/>
        <v>2.0042713412054085E-2</v>
      </c>
      <c r="AP98" s="200">
        <f t="shared" si="360"/>
        <v>4.6266108604245057E-2</v>
      </c>
      <c r="AQ98" s="200">
        <f t="shared" si="360"/>
        <v>8.9982863170756183E-2</v>
      </c>
      <c r="AR98" s="200">
        <f t="shared" si="360"/>
        <v>-7.8604472058987671E-2</v>
      </c>
      <c r="AS98" s="200">
        <f t="shared" si="360"/>
        <v>9.3475252676652465E-2</v>
      </c>
      <c r="AT98" s="200">
        <f t="shared" si="360"/>
        <v>0.17649619240303563</v>
      </c>
      <c r="AU98" s="200">
        <f t="shared" si="361"/>
        <v>-8.235743127117906E-2</v>
      </c>
      <c r="AV98" s="200">
        <f t="shared" si="361"/>
        <v>0.22704299848282722</v>
      </c>
      <c r="AW98" s="200">
        <f t="shared" si="361"/>
        <v>0.3767972483413744</v>
      </c>
      <c r="AX98" s="200">
        <f t="shared" si="361"/>
        <v>6.0357497979508318E-2</v>
      </c>
      <c r="AY98" s="200">
        <f t="shared" si="361"/>
        <v>5.3748656128089184E-2</v>
      </c>
      <c r="AZ98" s="200">
        <f t="shared" si="361"/>
        <v>-3.1817238652567782E-2</v>
      </c>
      <c r="BA98" s="200">
        <f t="shared" si="361"/>
        <v>6.0330476899753883E-2</v>
      </c>
      <c r="BB98" s="200">
        <f t="shared" si="361"/>
        <v>6.0402149454610372E-2</v>
      </c>
      <c r="BC98" s="200">
        <f t="shared" si="361"/>
        <v>6.2782412622214609E-2</v>
      </c>
      <c r="BD98" s="333">
        <f t="shared" si="361"/>
        <v>1.9599424488716388E-2</v>
      </c>
      <c r="BE98" s="333">
        <f t="shared" si="361"/>
        <v>7.879569955528036E-2</v>
      </c>
      <c r="BF98" s="170">
        <f t="shared" si="361"/>
        <v>2.7201874200376813E-2</v>
      </c>
      <c r="BG98" s="92">
        <f t="shared" si="362"/>
        <v>-4691352.4399999939</v>
      </c>
      <c r="BH98" s="62">
        <f t="shared" si="362"/>
        <v>-2386265.6100000031</v>
      </c>
      <c r="BI98" s="63">
        <f t="shared" si="362"/>
        <v>-2267087.9200000018</v>
      </c>
      <c r="BJ98" s="63">
        <f t="shared" si="362"/>
        <v>5300771.4900000021</v>
      </c>
      <c r="BK98" s="63">
        <f t="shared" si="362"/>
        <v>494867.28999999911</v>
      </c>
      <c r="BL98" s="63">
        <f t="shared" si="362"/>
        <v>1173428.200000003</v>
      </c>
      <c r="BM98" s="63">
        <f t="shared" si="362"/>
        <v>2188231.5500000007</v>
      </c>
      <c r="BN98" s="63">
        <f t="shared" si="362"/>
        <v>-2010169.2400000021</v>
      </c>
      <c r="BO98" s="63">
        <f t="shared" si="362"/>
        <v>1918411.129999999</v>
      </c>
      <c r="BP98" s="63">
        <f t="shared" si="362"/>
        <v>4513390.5500000007</v>
      </c>
      <c r="BQ98" s="63">
        <f t="shared" si="363"/>
        <v>-2427305.9600000046</v>
      </c>
      <c r="BR98" s="63">
        <f t="shared" si="363"/>
        <v>5558827.1899999976</v>
      </c>
      <c r="BS98" s="63">
        <f t="shared" si="363"/>
        <v>8781217.6600000001</v>
      </c>
      <c r="BT98" s="63">
        <f t="shared" si="363"/>
        <v>1455200.4200000018</v>
      </c>
      <c r="BU98" s="63">
        <f t="shared" si="363"/>
        <v>1190880.6799999997</v>
      </c>
      <c r="BV98" s="63">
        <f t="shared" si="363"/>
        <v>-860233.31000000238</v>
      </c>
      <c r="BW98" s="63">
        <f t="shared" si="363"/>
        <v>1519453.2699999996</v>
      </c>
      <c r="BX98" s="63">
        <f t="shared" si="363"/>
        <v>1602832.3499999978</v>
      </c>
      <c r="BY98" s="63">
        <f t="shared" si="363"/>
        <v>1664144.8999999985</v>
      </c>
      <c r="BZ98" s="352">
        <f t="shared" si="363"/>
        <v>461822.1799999997</v>
      </c>
      <c r="CA98" s="352">
        <f t="shared" si="363"/>
        <v>1768302.3000000007</v>
      </c>
      <c r="CB98" s="350">
        <f t="shared" si="363"/>
        <v>818383.62000000104</v>
      </c>
      <c r="CC98" s="369"/>
    </row>
    <row r="99" spans="1:81" s="123" customFormat="1" ht="15" thickBot="1" x14ac:dyDescent="0.35">
      <c r="A99" s="141"/>
      <c r="B99" s="50" t="s">
        <v>35</v>
      </c>
      <c r="C99" s="119">
        <f>SUM(C94:C98)</f>
        <v>155895097.56999999</v>
      </c>
      <c r="D99" s="120">
        <f t="shared" ref="D99:BI99" si="364">SUM(D94:D98)</f>
        <v>129986928.05</v>
      </c>
      <c r="E99" s="120">
        <f t="shared" si="364"/>
        <v>115733267.64999999</v>
      </c>
      <c r="F99" s="120">
        <f t="shared" si="364"/>
        <v>103032343.59</v>
      </c>
      <c r="G99" s="120">
        <f t="shared" si="364"/>
        <v>131489010.56</v>
      </c>
      <c r="H99" s="120">
        <f t="shared" si="364"/>
        <v>136882239.18000001</v>
      </c>
      <c r="I99" s="120">
        <f t="shared" si="364"/>
        <v>121245597.42000002</v>
      </c>
      <c r="J99" s="120">
        <f t="shared" si="364"/>
        <v>119180814.5</v>
      </c>
      <c r="K99" s="120">
        <f t="shared" si="364"/>
        <v>107643828.36</v>
      </c>
      <c r="L99" s="276">
        <f t="shared" si="364"/>
        <v>150528370.09</v>
      </c>
      <c r="M99" s="36">
        <f t="shared" si="364"/>
        <v>183029601.02000001</v>
      </c>
      <c r="N99" s="120">
        <f t="shared" si="364"/>
        <v>145016465.38999999</v>
      </c>
      <c r="O99" s="36">
        <f t="shared" si="364"/>
        <v>144934792.44000003</v>
      </c>
      <c r="P99" s="120">
        <f t="shared" si="364"/>
        <v>133895854.75</v>
      </c>
      <c r="Q99" s="120">
        <f t="shared" si="364"/>
        <v>123688432.64000002</v>
      </c>
      <c r="R99" s="120">
        <f t="shared" si="364"/>
        <v>113615677.70000002</v>
      </c>
      <c r="S99" s="120">
        <f t="shared" ref="S99:T99" si="365">SUM(S94:S98)</f>
        <v>147744137.75999999</v>
      </c>
      <c r="T99" s="120">
        <f t="shared" si="365"/>
        <v>155808041.03999999</v>
      </c>
      <c r="U99" s="120">
        <f t="shared" ref="U99:V99" si="366">SUM(U94:U98)</f>
        <v>139778523.36000001</v>
      </c>
      <c r="V99" s="120">
        <f t="shared" si="366"/>
        <v>119941739</v>
      </c>
      <c r="W99" s="120">
        <f t="shared" ref="W99" si="367">SUM(W94:W98)</f>
        <v>115315913.31</v>
      </c>
      <c r="X99" s="276">
        <f t="shared" ref="X99:Y99" si="368">SUM(X94:X98)</f>
        <v>159375545.50999999</v>
      </c>
      <c r="Y99" s="36">
        <f t="shared" si="368"/>
        <v>181193180.31999999</v>
      </c>
      <c r="Z99" s="243">
        <f t="shared" ref="Z99" si="369">SUM(Z94:Z98)</f>
        <v>180709441</v>
      </c>
      <c r="AA99" s="243">
        <f t="shared" ref="AA99:AB99" si="370">SUM(AA94:AA98)</f>
        <v>182179492.00999999</v>
      </c>
      <c r="AB99" s="243">
        <f t="shared" si="370"/>
        <v>138225095.83000001</v>
      </c>
      <c r="AC99" s="243">
        <f t="shared" ref="AC99:AD99" si="371">SUM(AC94:AC98)</f>
        <v>117381459.82000001</v>
      </c>
      <c r="AD99" s="243">
        <f t="shared" si="371"/>
        <v>129378016.65000001</v>
      </c>
      <c r="AE99" s="243">
        <f t="shared" ref="AE99" si="372">SUM(AE94:AE98)</f>
        <v>138823539</v>
      </c>
      <c r="AF99" s="243">
        <f t="shared" ref="AF99" si="373">SUM(AF94:AF98)</f>
        <v>141839882.47</v>
      </c>
      <c r="AG99" s="243">
        <f t="shared" ref="AG99:AH99" si="374">SUM(AG94:AG98)</f>
        <v>144047075.81999999</v>
      </c>
      <c r="AH99" s="243">
        <f t="shared" si="374"/>
        <v>135202981.27000001</v>
      </c>
      <c r="AI99" s="120">
        <f t="shared" ref="AI99" si="375">SUM(AI94:AI98)</f>
        <v>120933380.27</v>
      </c>
      <c r="AJ99" s="386">
        <f t="shared" ref="AJ99" si="376">SUM(AJ94:AJ98)</f>
        <v>181895224.14000002</v>
      </c>
      <c r="AK99" s="172">
        <f t="shared" si="360"/>
        <v>-7.030564335147596E-2</v>
      </c>
      <c r="AL99" s="175">
        <f t="shared" si="360"/>
        <v>3.0071690735674735E-2</v>
      </c>
      <c r="AM99" s="176">
        <f t="shared" si="360"/>
        <v>6.873706369423524E-2</v>
      </c>
      <c r="AN99" s="176">
        <f t="shared" si="360"/>
        <v>0.10271856138801058</v>
      </c>
      <c r="AO99" s="176">
        <f t="shared" si="360"/>
        <v>0.12362346579969571</v>
      </c>
      <c r="AP99" s="176">
        <f t="shared" si="360"/>
        <v>0.13826338591022444</v>
      </c>
      <c r="AQ99" s="176">
        <f t="shared" si="360"/>
        <v>0.15285442386663442</v>
      </c>
      <c r="AR99" s="176">
        <f t="shared" si="360"/>
        <v>6.3846224175620149E-3</v>
      </c>
      <c r="AS99" s="176">
        <f t="shared" si="360"/>
        <v>7.1272873390769501E-2</v>
      </c>
      <c r="AT99" s="176">
        <f t="shared" si="360"/>
        <v>5.8774139484206955E-2</v>
      </c>
      <c r="AU99" s="176">
        <f t="shared" si="361"/>
        <v>-1.0033462837518553E-2</v>
      </c>
      <c r="AV99" s="176">
        <f t="shared" si="361"/>
        <v>0.24613050327774244</v>
      </c>
      <c r="AW99" s="176">
        <f t="shared" si="361"/>
        <v>0.2569755608227644</v>
      </c>
      <c r="AX99" s="176">
        <f t="shared" si="361"/>
        <v>3.2332898491019293E-2</v>
      </c>
      <c r="AY99" s="176">
        <f t="shared" si="361"/>
        <v>-5.0990805569965436E-2</v>
      </c>
      <c r="AZ99" s="176">
        <f t="shared" si="361"/>
        <v>0.13873383734611114</v>
      </c>
      <c r="BA99" s="176">
        <f t="shared" si="361"/>
        <v>-6.0378698574767672E-2</v>
      </c>
      <c r="BB99" s="176">
        <f t="shared" si="361"/>
        <v>-8.9649792634348066E-2</v>
      </c>
      <c r="BC99" s="176">
        <f t="shared" si="361"/>
        <v>3.0537970765410854E-2</v>
      </c>
      <c r="BD99" s="327">
        <f t="shared" si="361"/>
        <v>0.1272387944116769</v>
      </c>
      <c r="BE99" s="327">
        <f t="shared" si="361"/>
        <v>4.8713718677306408E-2</v>
      </c>
      <c r="BF99" s="177">
        <f t="shared" si="361"/>
        <v>0.14129946070419588</v>
      </c>
      <c r="BG99" s="119">
        <f t="shared" ref="BG99:BG106" si="377">SUM(BG94:BG98)</f>
        <v>-10960305.129999988</v>
      </c>
      <c r="BH99" s="121">
        <f t="shared" si="364"/>
        <v>3908926.7000000011</v>
      </c>
      <c r="BI99" s="122">
        <f t="shared" si="364"/>
        <v>7955164.9900000021</v>
      </c>
      <c r="BJ99" s="122">
        <f t="shared" ref="BJ99:BK99" si="378">SUM(BJ94:BJ98)</f>
        <v>10583334.109999996</v>
      </c>
      <c r="BK99" s="122">
        <f t="shared" si="378"/>
        <v>16255127.199999992</v>
      </c>
      <c r="BL99" s="122">
        <f t="shared" ref="BL99:BM99" si="379">SUM(BL94:BL98)</f>
        <v>18925801.859999999</v>
      </c>
      <c r="BM99" s="122">
        <f t="shared" si="379"/>
        <v>18532925.93999999</v>
      </c>
      <c r="BN99" s="122">
        <f t="shared" ref="BN99:BO99" si="380">SUM(BN94:BN98)</f>
        <v>760924.49999999721</v>
      </c>
      <c r="BO99" s="122">
        <f t="shared" si="380"/>
        <v>7672084.9499999955</v>
      </c>
      <c r="BP99" s="122">
        <f t="shared" ref="BP99:BQ99" si="381">SUM(BP94:BP98)</f>
        <v>8847175.4200000092</v>
      </c>
      <c r="BQ99" s="122">
        <f t="shared" si="381"/>
        <v>-1836420.6999999993</v>
      </c>
      <c r="BR99" s="122">
        <f t="shared" ref="BR99" si="382">SUM(BR94:BR98)</f>
        <v>35692975.609999992</v>
      </c>
      <c r="BS99" s="122">
        <f t="shared" ref="BS99:BT99" si="383">SUM(BS94:BS98)</f>
        <v>37244699.570000008</v>
      </c>
      <c r="BT99" s="122">
        <f t="shared" si="383"/>
        <v>4329241.0800000038</v>
      </c>
      <c r="BU99" s="122">
        <f t="shared" ref="BU99:BV99" si="384">SUM(BU94:BU98)</f>
        <v>-6306972.8199999947</v>
      </c>
      <c r="BV99" s="122">
        <f t="shared" si="384"/>
        <v>15762338.949999997</v>
      </c>
      <c r="BW99" s="122">
        <f t="shared" ref="BW99:BX99" si="385">SUM(BW94:BW98)</f>
        <v>-8920598.7599999867</v>
      </c>
      <c r="BX99" s="122">
        <f t="shared" si="385"/>
        <v>-13968158.569999995</v>
      </c>
      <c r="BY99" s="122">
        <f t="shared" ref="BY99:BZ99" si="386">SUM(BY94:BY98)</f>
        <v>4268552.4600000102</v>
      </c>
      <c r="BZ99" s="347">
        <f t="shared" si="386"/>
        <v>15261242.270000003</v>
      </c>
      <c r="CA99" s="347">
        <f t="shared" ref="CA99:CB99" si="387">SUM(CA94:CA98)</f>
        <v>5617466.9599999981</v>
      </c>
      <c r="CB99" s="347">
        <f t="shared" si="387"/>
        <v>22519678.630000006</v>
      </c>
      <c r="CC99" s="370"/>
    </row>
    <row r="100" spans="1:81" s="38" customFormat="1" x14ac:dyDescent="0.3">
      <c r="A100" s="140">
        <f>+A93+1</f>
        <v>14</v>
      </c>
      <c r="B100" s="96" t="s">
        <v>164</v>
      </c>
      <c r="C100" s="87"/>
      <c r="D100" s="88"/>
      <c r="E100" s="88"/>
      <c r="F100" s="88"/>
      <c r="G100" s="88"/>
      <c r="H100" s="88"/>
      <c r="I100" s="88"/>
      <c r="J100" s="88"/>
      <c r="K100" s="88"/>
      <c r="L100" s="279"/>
      <c r="M100" s="89"/>
      <c r="N100" s="88"/>
      <c r="O100" s="89"/>
      <c r="P100" s="88"/>
      <c r="Q100" s="88"/>
      <c r="R100" s="88"/>
      <c r="S100" s="88"/>
      <c r="T100" s="88"/>
      <c r="U100" s="88"/>
      <c r="V100" s="88"/>
      <c r="W100" s="88"/>
      <c r="X100" s="279"/>
      <c r="Y100" s="8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88"/>
      <c r="AJ100" s="382"/>
      <c r="AK100" s="194"/>
      <c r="AL100" s="195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328"/>
      <c r="BE100" s="328"/>
      <c r="BF100" s="197"/>
      <c r="BG100" s="87"/>
      <c r="BH100" s="90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344"/>
      <c r="CA100" s="344"/>
      <c r="CB100" s="344"/>
      <c r="CC100" s="369"/>
    </row>
    <row r="101" spans="1:81" s="38" customFormat="1" x14ac:dyDescent="0.3">
      <c r="A101" s="140"/>
      <c r="B101" s="39" t="s">
        <v>30</v>
      </c>
      <c r="C101" s="59">
        <f>'NECO-ELECTRIC'!C101+'NECO-GAS'!C101</f>
        <v>83854903.349999994</v>
      </c>
      <c r="D101" s="60">
        <f>'NECO-ELECTRIC'!D101+'NECO-GAS'!D101</f>
        <v>76028627.429999992</v>
      </c>
      <c r="E101" s="60">
        <f>'NECO-ELECTRIC'!E101+'NECO-GAS'!E101</f>
        <v>64713059.819999993</v>
      </c>
      <c r="F101" s="60">
        <f>'NECO-ELECTRIC'!F101+'NECO-GAS'!F101</f>
        <v>51017617.189999998</v>
      </c>
      <c r="G101" s="60">
        <f>'NECO-ELECTRIC'!G101+'NECO-GAS'!G101</f>
        <v>56356336.25</v>
      </c>
      <c r="H101" s="60">
        <f>'NECO-ELECTRIC'!H101+'NECO-GAS'!H101</f>
        <v>69077087.390000001</v>
      </c>
      <c r="I101" s="60">
        <f>'NECO-ELECTRIC'!I101+'NECO-GAS'!I101</f>
        <v>66940760.340000004</v>
      </c>
      <c r="J101" s="60">
        <f>'NECO-ELECTRIC'!J101+'NECO-GAS'!J101</f>
        <v>61286902.920000002</v>
      </c>
      <c r="K101" s="60">
        <f>'NECO-ELECTRIC'!K101+'NECO-GAS'!K101</f>
        <v>50088881.960000001</v>
      </c>
      <c r="L101" s="266">
        <f>'NECO-ELECTRIC'!L101+'NECO-GAS'!L101</f>
        <v>66498346.920000002</v>
      </c>
      <c r="M101" s="61">
        <f>'NECO-ELECTRIC'!M101+'NECO-GAS'!M101</f>
        <v>84474270.370000005</v>
      </c>
      <c r="N101" s="60">
        <f>'NECO-ELECTRIC'!N101+'NECO-GAS'!N101</f>
        <v>79791078.420000002</v>
      </c>
      <c r="O101" s="61">
        <f>'NECO-ELECTRIC'!O101+'NECO-GAS'!O101</f>
        <v>81654701.290000007</v>
      </c>
      <c r="P101" s="60">
        <f>'NECO-ELECTRIC'!P101+'NECO-GAS'!P101</f>
        <v>70822519.219999999</v>
      </c>
      <c r="Q101" s="60">
        <f>'NECO-ELECTRIC'!Q101+'NECO-GAS'!Q101</f>
        <v>66870879.849999994</v>
      </c>
      <c r="R101" s="60">
        <f>'NECO-ELECTRIC'!R101+'NECO-GAS'!R101</f>
        <v>61353504.589999996</v>
      </c>
      <c r="S101" s="60">
        <f>'NECO-ELECTRIC'!S101+'NECO-GAS'!S101</f>
        <v>64117644.560000002</v>
      </c>
      <c r="T101" s="60">
        <f>'NECO-ELECTRIC'!T101+'NECO-GAS'!T101</f>
        <v>76242131.679999992</v>
      </c>
      <c r="U101" s="60">
        <f>'NECO-ELECTRIC'!U101+'NECO-GAS'!U101</f>
        <v>73576782.159999996</v>
      </c>
      <c r="V101" s="60">
        <f>'NECO-ELECTRIC'!V101+'NECO-GAS'!V101</f>
        <v>63864882</v>
      </c>
      <c r="W101" s="60">
        <f>'NECO-ELECTRIC'!W101+'NECO-GAS'!W101</f>
        <v>56721086</v>
      </c>
      <c r="X101" s="266">
        <f>'NECO-ELECTRIC'!X101+'NECO-GAS'!X101</f>
        <v>65695699.269999996</v>
      </c>
      <c r="Y101" s="61">
        <f>'NECO-ELECTRIC'!Y101+'NECO-GAS'!Y101</f>
        <v>82163949.679999992</v>
      </c>
      <c r="Z101" s="259">
        <f>'NECO-ELECTRIC'!Z101+'NECO-GAS'!Z101</f>
        <v>87458153</v>
      </c>
      <c r="AA101" s="259">
        <f>'NECO-ELECTRIC'!AA101+'NECO-GAS'!AA101</f>
        <v>106173005.47</v>
      </c>
      <c r="AB101" s="259">
        <f>'NECO-ELECTRIC'!AB101+'NECO-GAS'!AB101</f>
        <v>78888792.640000001</v>
      </c>
      <c r="AC101" s="259">
        <f>'NECO-ELECTRIC'!AC101+'NECO-GAS'!AC101</f>
        <v>80045985.930000007</v>
      </c>
      <c r="AD101" s="259">
        <f>'NECO-ELECTRIC'!AD101+'NECO-GAS'!AD101</f>
        <v>64004541.240000002</v>
      </c>
      <c r="AE101" s="259">
        <f>'NECO-ELECTRIC'!AE101+'NECO-GAS'!AE101</f>
        <v>67523070</v>
      </c>
      <c r="AF101" s="259">
        <f>'NECO-ELECTRIC'!AF101+'NECO-GAS'!AF101</f>
        <v>75745570.070000008</v>
      </c>
      <c r="AG101" s="259">
        <f>'NECO-ELECTRIC'!AG101+'NECO-GAS'!AG101</f>
        <v>73305964.359999999</v>
      </c>
      <c r="AH101" s="259">
        <f>'NECO-ELECTRIC'!AH101+'NECO-GAS'!AH101</f>
        <v>67757671.760000005</v>
      </c>
      <c r="AI101" s="395">
        <f>'NECO-ELECTRIC'!AI101+'NECO-GAS'!AI101</f>
        <v>62382743.439999998</v>
      </c>
      <c r="AJ101" s="389">
        <f>'NECO-ELECTRIC'!AJ101+'NECO-GAS'!AJ101</f>
        <v>69134453.480000004</v>
      </c>
      <c r="AK101" s="198">
        <f t="shared" ref="AK101:AT106" si="388">IF(ISERROR((O101-C101)/C101)=TRUE,0,(O101-C101)/C101)</f>
        <v>-2.6238203994065991E-2</v>
      </c>
      <c r="AL101" s="199">
        <f t="shared" si="388"/>
        <v>-6.8475630640488519E-2</v>
      </c>
      <c r="AM101" s="200">
        <f t="shared" si="388"/>
        <v>3.3344429022549679E-2</v>
      </c>
      <c r="AN101" s="200">
        <f t="shared" si="388"/>
        <v>0.20259447558099486</v>
      </c>
      <c r="AO101" s="200">
        <f t="shared" si="388"/>
        <v>0.13771846834702642</v>
      </c>
      <c r="AP101" s="200">
        <f t="shared" si="388"/>
        <v>0.10372533875881462</v>
      </c>
      <c r="AQ101" s="200">
        <f t="shared" si="388"/>
        <v>9.9132752396221033E-2</v>
      </c>
      <c r="AR101" s="200">
        <f t="shared" si="388"/>
        <v>4.2064110881326916E-2</v>
      </c>
      <c r="AS101" s="200">
        <f t="shared" si="388"/>
        <v>0.13240870589398157</v>
      </c>
      <c r="AT101" s="200">
        <f t="shared" si="388"/>
        <v>-1.2070189518630006E-2</v>
      </c>
      <c r="AU101" s="200">
        <f t="shared" ref="AU101:BF106" si="389">IF(ISERROR((Y101-M101)/M101)=TRUE,0,(Y101-M101)/M101)</f>
        <v>-2.7349400946356021E-2</v>
      </c>
      <c r="AV101" s="200">
        <f t="shared" si="389"/>
        <v>9.6089371541545815E-2</v>
      </c>
      <c r="AW101" s="200">
        <f t="shared" si="389"/>
        <v>0.30026812654573598</v>
      </c>
      <c r="AX101" s="200">
        <f t="shared" si="389"/>
        <v>0.11389418943067077</v>
      </c>
      <c r="AY101" s="200">
        <f t="shared" si="389"/>
        <v>0.19702307057352131</v>
      </c>
      <c r="AZ101" s="200">
        <f t="shared" si="389"/>
        <v>4.3209213030547866E-2</v>
      </c>
      <c r="BA101" s="200">
        <f t="shared" si="389"/>
        <v>5.3112141959819954E-2</v>
      </c>
      <c r="BB101" s="200">
        <f t="shared" si="389"/>
        <v>-6.5129554887595528E-3</v>
      </c>
      <c r="BC101" s="200">
        <f t="shared" si="389"/>
        <v>-3.680750802761079E-3</v>
      </c>
      <c r="BD101" s="333">
        <f t="shared" si="389"/>
        <v>6.0953526227450094E-2</v>
      </c>
      <c r="BE101" s="333">
        <f t="shared" si="389"/>
        <v>9.9815744712645274E-2</v>
      </c>
      <c r="BF101" s="170">
        <f t="shared" si="389"/>
        <v>5.2343673150767704E-2</v>
      </c>
      <c r="BG101" s="92">
        <f t="shared" ref="BG101:BP105" si="390">O101-C101</f>
        <v>-2200202.0599999875</v>
      </c>
      <c r="BH101" s="62">
        <f t="shared" si="390"/>
        <v>-5206108.2099999934</v>
      </c>
      <c r="BI101" s="63">
        <f t="shared" si="390"/>
        <v>2157820.0300000012</v>
      </c>
      <c r="BJ101" s="63">
        <f t="shared" si="390"/>
        <v>10335887.399999999</v>
      </c>
      <c r="BK101" s="63">
        <f t="shared" si="390"/>
        <v>7761308.3100000024</v>
      </c>
      <c r="BL101" s="63">
        <f t="shared" si="390"/>
        <v>7165044.2899999917</v>
      </c>
      <c r="BM101" s="63">
        <f t="shared" si="390"/>
        <v>6636021.8199999928</v>
      </c>
      <c r="BN101" s="63">
        <f t="shared" si="390"/>
        <v>2577979.0799999982</v>
      </c>
      <c r="BO101" s="63">
        <f t="shared" si="390"/>
        <v>6632204.0399999991</v>
      </c>
      <c r="BP101" s="63">
        <f t="shared" si="390"/>
        <v>-802647.65000000596</v>
      </c>
      <c r="BQ101" s="63">
        <f t="shared" ref="BQ101:CB105" si="391">Y101-M101</f>
        <v>-2310320.6900000125</v>
      </c>
      <c r="BR101" s="63">
        <f t="shared" si="391"/>
        <v>7667074.5799999982</v>
      </c>
      <c r="BS101" s="63">
        <f t="shared" si="391"/>
        <v>24518304.179999992</v>
      </c>
      <c r="BT101" s="63">
        <f t="shared" si="391"/>
        <v>8066273.4200000018</v>
      </c>
      <c r="BU101" s="63">
        <f t="shared" si="391"/>
        <v>13175106.080000013</v>
      </c>
      <c r="BV101" s="63">
        <f t="shared" si="391"/>
        <v>2651036.650000006</v>
      </c>
      <c r="BW101" s="63">
        <f t="shared" si="391"/>
        <v>3405425.4399999976</v>
      </c>
      <c r="BX101" s="63">
        <f t="shared" si="391"/>
        <v>-496561.6099999845</v>
      </c>
      <c r="BY101" s="63">
        <f t="shared" si="391"/>
        <v>-270817.79999999702</v>
      </c>
      <c r="BZ101" s="352">
        <f t="shared" si="391"/>
        <v>3892789.7600000054</v>
      </c>
      <c r="CA101" s="352">
        <f t="shared" si="391"/>
        <v>5661657.4399999976</v>
      </c>
      <c r="CB101" s="350">
        <f t="shared" si="391"/>
        <v>3438754.2100000083</v>
      </c>
      <c r="CC101" s="369"/>
    </row>
    <row r="102" spans="1:81" s="38" customFormat="1" x14ac:dyDescent="0.3">
      <c r="A102" s="140"/>
      <c r="B102" s="39" t="s">
        <v>31</v>
      </c>
      <c r="C102" s="59">
        <f>'NECO-ELECTRIC'!C102+'NECO-GAS'!C102</f>
        <v>4151123.16</v>
      </c>
      <c r="D102" s="60">
        <f>'NECO-ELECTRIC'!D102+'NECO-GAS'!D102</f>
        <v>5398763.1600000001</v>
      </c>
      <c r="E102" s="60">
        <f>'NECO-ELECTRIC'!E102+'NECO-GAS'!E102</f>
        <v>4412611.07</v>
      </c>
      <c r="F102" s="60">
        <f>'NECO-ELECTRIC'!F102+'NECO-GAS'!F102</f>
        <v>4418505.99</v>
      </c>
      <c r="G102" s="60">
        <f>'NECO-ELECTRIC'!G102+'NECO-GAS'!G102</f>
        <v>3622941.02</v>
      </c>
      <c r="H102" s="60">
        <f>'NECO-ELECTRIC'!H102+'NECO-GAS'!H102</f>
        <v>3408263.4799999995</v>
      </c>
      <c r="I102" s="60">
        <f>'NECO-ELECTRIC'!I102+'NECO-GAS'!I102</f>
        <v>3353491.52</v>
      </c>
      <c r="J102" s="60">
        <f>'NECO-ELECTRIC'!J102+'NECO-GAS'!J102</f>
        <v>3272260.1199999996</v>
      </c>
      <c r="K102" s="60">
        <f>'NECO-ELECTRIC'!K102+'NECO-GAS'!K102</f>
        <v>2472943.2999999998</v>
      </c>
      <c r="L102" s="266">
        <f>'NECO-ELECTRIC'!L102+'NECO-GAS'!L102</f>
        <v>2963744.17</v>
      </c>
      <c r="M102" s="61">
        <f>'NECO-ELECTRIC'!M102+'NECO-GAS'!M102</f>
        <v>4169293.43</v>
      </c>
      <c r="N102" s="60">
        <f>'NECO-ELECTRIC'!N102+'NECO-GAS'!N102</f>
        <v>5775974.1799999997</v>
      </c>
      <c r="O102" s="61">
        <f>'NECO-ELECTRIC'!O102+'NECO-GAS'!O102</f>
        <v>3454235.29</v>
      </c>
      <c r="P102" s="60">
        <f>'NECO-ELECTRIC'!P102+'NECO-GAS'!P102</f>
        <v>3290436.71</v>
      </c>
      <c r="Q102" s="60">
        <f>'NECO-ELECTRIC'!Q102+'NECO-GAS'!Q102</f>
        <v>3424202.02</v>
      </c>
      <c r="R102" s="60">
        <f>'NECO-ELECTRIC'!R102+'NECO-GAS'!R102</f>
        <v>3091742.64</v>
      </c>
      <c r="S102" s="60">
        <f>'NECO-ELECTRIC'!S102+'NECO-GAS'!S102</f>
        <v>3117697.82</v>
      </c>
      <c r="T102" s="60">
        <f>'NECO-ELECTRIC'!T102+'NECO-GAS'!T102</f>
        <v>3150664.98</v>
      </c>
      <c r="U102" s="60">
        <f>'NECO-ELECTRIC'!U102+'NECO-GAS'!U102</f>
        <v>3728612.56</v>
      </c>
      <c r="V102" s="60">
        <f>'NECO-ELECTRIC'!V102+'NECO-GAS'!V102</f>
        <v>2795373</v>
      </c>
      <c r="W102" s="60">
        <f>'NECO-ELECTRIC'!W102+'NECO-GAS'!W102</f>
        <v>2247023.16</v>
      </c>
      <c r="X102" s="266">
        <f>'NECO-ELECTRIC'!X102+'NECO-GAS'!X102</f>
        <v>2720114.21</v>
      </c>
      <c r="Y102" s="61">
        <f>'NECO-ELECTRIC'!Y102+'NECO-GAS'!Y102</f>
        <v>4855362.93</v>
      </c>
      <c r="Z102" s="259">
        <f>'NECO-ELECTRIC'!Z102+'NECO-GAS'!Z102</f>
        <v>3932969</v>
      </c>
      <c r="AA102" s="259">
        <f>'NECO-ELECTRIC'!AA102+'NECO-GAS'!AA102</f>
        <v>5005162.9800000004</v>
      </c>
      <c r="AB102" s="259">
        <f>'NECO-ELECTRIC'!AB102+'NECO-GAS'!AB102</f>
        <v>4357989.37</v>
      </c>
      <c r="AC102" s="259">
        <f>'NECO-ELECTRIC'!AC102+'NECO-GAS'!AC102</f>
        <v>3899951.16</v>
      </c>
      <c r="AD102" s="259">
        <f>'NECO-ELECTRIC'!AD102+'NECO-GAS'!AD102</f>
        <v>4084851.02</v>
      </c>
      <c r="AE102" s="259">
        <f>'NECO-ELECTRIC'!AE102+'NECO-GAS'!AE102</f>
        <v>6324749</v>
      </c>
      <c r="AF102" s="259">
        <f>'NECO-ELECTRIC'!AF102+'NECO-GAS'!AF102</f>
        <v>7784352.1099999994</v>
      </c>
      <c r="AG102" s="259">
        <f>'NECO-ELECTRIC'!AG102+'NECO-GAS'!AG102</f>
        <v>5687854.3700000001</v>
      </c>
      <c r="AH102" s="259">
        <f>'NECO-ELECTRIC'!AH102+'NECO-GAS'!AH102</f>
        <v>2871784.44</v>
      </c>
      <c r="AI102" s="395">
        <f>'NECO-ELECTRIC'!AI102+'NECO-GAS'!AI102</f>
        <v>3270276.1</v>
      </c>
      <c r="AJ102" s="389">
        <f>'NECO-ELECTRIC'!AJ102+'NECO-GAS'!AJ102</f>
        <v>2888399.77</v>
      </c>
      <c r="AK102" s="198">
        <f t="shared" si="388"/>
        <v>-0.16787935292192105</v>
      </c>
      <c r="AL102" s="199">
        <f t="shared" si="388"/>
        <v>-0.39052027057249167</v>
      </c>
      <c r="AM102" s="200">
        <f t="shared" si="388"/>
        <v>-0.22399641262741068</v>
      </c>
      <c r="AN102" s="200">
        <f t="shared" si="388"/>
        <v>-0.3002741996961738</v>
      </c>
      <c r="AO102" s="200">
        <f t="shared" si="388"/>
        <v>-0.13945664508775255</v>
      </c>
      <c r="AP102" s="200">
        <f t="shared" si="388"/>
        <v>-7.5580571018529233E-2</v>
      </c>
      <c r="AQ102" s="200">
        <f t="shared" si="388"/>
        <v>0.11185984451214596</v>
      </c>
      <c r="AR102" s="200">
        <f t="shared" si="388"/>
        <v>-0.14573631145191468</v>
      </c>
      <c r="AS102" s="200">
        <f t="shared" si="388"/>
        <v>-9.1356781208853308E-2</v>
      </c>
      <c r="AT102" s="200">
        <f t="shared" si="388"/>
        <v>-8.220343795733219E-2</v>
      </c>
      <c r="AU102" s="200">
        <f t="shared" si="389"/>
        <v>0.16455294200772996</v>
      </c>
      <c r="AV102" s="200">
        <f t="shared" si="389"/>
        <v>-0.31908127054681534</v>
      </c>
      <c r="AW102" s="200">
        <f t="shared" si="389"/>
        <v>0.44899306497444774</v>
      </c>
      <c r="AX102" s="200">
        <f t="shared" si="389"/>
        <v>0.32444102533733288</v>
      </c>
      <c r="AY102" s="200">
        <f t="shared" si="389"/>
        <v>0.13893722894305172</v>
      </c>
      <c r="AZ102" s="200">
        <f t="shared" si="389"/>
        <v>0.32121314599458378</v>
      </c>
      <c r="BA102" s="200">
        <f t="shared" si="389"/>
        <v>1.0286600450585042</v>
      </c>
      <c r="BB102" s="200">
        <f t="shared" si="389"/>
        <v>1.4707013152505979</v>
      </c>
      <c r="BC102" s="200">
        <f t="shared" si="389"/>
        <v>0.52546135552362139</v>
      </c>
      <c r="BD102" s="333">
        <f t="shared" si="389"/>
        <v>2.733497103964299E-2</v>
      </c>
      <c r="BE102" s="333">
        <f t="shared" si="389"/>
        <v>0.45538157248009847</v>
      </c>
      <c r="BF102" s="170">
        <f t="shared" si="389"/>
        <v>6.1867093440903742E-2</v>
      </c>
      <c r="BG102" s="92">
        <f t="shared" si="390"/>
        <v>-696887.87000000011</v>
      </c>
      <c r="BH102" s="62">
        <f t="shared" si="390"/>
        <v>-2108326.4500000002</v>
      </c>
      <c r="BI102" s="63">
        <f t="shared" si="390"/>
        <v>-988409.05000000028</v>
      </c>
      <c r="BJ102" s="63">
        <f t="shared" si="390"/>
        <v>-1326763.3500000001</v>
      </c>
      <c r="BK102" s="63">
        <f t="shared" si="390"/>
        <v>-505243.20000000019</v>
      </c>
      <c r="BL102" s="63">
        <f t="shared" si="390"/>
        <v>-257598.49999999953</v>
      </c>
      <c r="BM102" s="63">
        <f t="shared" si="390"/>
        <v>375121.04000000004</v>
      </c>
      <c r="BN102" s="63">
        <f t="shared" si="390"/>
        <v>-476887.11999999965</v>
      </c>
      <c r="BO102" s="63">
        <f t="shared" si="390"/>
        <v>-225920.13999999966</v>
      </c>
      <c r="BP102" s="63">
        <f t="shared" si="390"/>
        <v>-243629.95999999996</v>
      </c>
      <c r="BQ102" s="63">
        <f t="shared" si="391"/>
        <v>686069.49999999953</v>
      </c>
      <c r="BR102" s="63">
        <f t="shared" si="391"/>
        <v>-1843005.1799999997</v>
      </c>
      <c r="BS102" s="63">
        <f t="shared" si="391"/>
        <v>1550927.6900000004</v>
      </c>
      <c r="BT102" s="63">
        <f t="shared" si="391"/>
        <v>1067552.6600000001</v>
      </c>
      <c r="BU102" s="63">
        <f t="shared" si="391"/>
        <v>475749.14000000013</v>
      </c>
      <c r="BV102" s="63">
        <f t="shared" si="391"/>
        <v>993108.37999999989</v>
      </c>
      <c r="BW102" s="63">
        <f t="shared" si="391"/>
        <v>3207051.18</v>
      </c>
      <c r="BX102" s="63">
        <f t="shared" si="391"/>
        <v>4633687.129999999</v>
      </c>
      <c r="BY102" s="63">
        <f t="shared" si="391"/>
        <v>1959241.81</v>
      </c>
      <c r="BZ102" s="352">
        <f t="shared" si="391"/>
        <v>76411.439999999944</v>
      </c>
      <c r="CA102" s="352">
        <f t="shared" si="391"/>
        <v>1023252.94</v>
      </c>
      <c r="CB102" s="350">
        <f t="shared" si="391"/>
        <v>168285.56000000006</v>
      </c>
      <c r="CC102" s="369"/>
    </row>
    <row r="103" spans="1:81" s="38" customFormat="1" x14ac:dyDescent="0.3">
      <c r="A103" s="140"/>
      <c r="B103" s="39" t="s">
        <v>32</v>
      </c>
      <c r="C103" s="59">
        <f>'NECO-ELECTRIC'!C103+'NECO-GAS'!C103</f>
        <v>16911722.690000001</v>
      </c>
      <c r="D103" s="60">
        <f>'NECO-ELECTRIC'!D103+'NECO-GAS'!D103</f>
        <v>14765528.280000001</v>
      </c>
      <c r="E103" s="60">
        <f>'NECO-ELECTRIC'!E103+'NECO-GAS'!E103</f>
        <v>13203835.760000002</v>
      </c>
      <c r="F103" s="60">
        <f>'NECO-ELECTRIC'!F103+'NECO-GAS'!F103</f>
        <v>9740805.3000000007</v>
      </c>
      <c r="G103" s="60">
        <f>'NECO-ELECTRIC'!G103+'NECO-GAS'!G103</f>
        <v>10356328.359999999</v>
      </c>
      <c r="H103" s="60">
        <f>'NECO-ELECTRIC'!H103+'NECO-GAS'!H103</f>
        <v>12313376.25</v>
      </c>
      <c r="I103" s="60">
        <f>'NECO-ELECTRIC'!I103+'NECO-GAS'!I103</f>
        <v>11242248.690000001</v>
      </c>
      <c r="J103" s="60">
        <f>'NECO-ELECTRIC'!J103+'NECO-GAS'!J103</f>
        <v>11661642.829999998</v>
      </c>
      <c r="K103" s="60">
        <f>'NECO-ELECTRIC'!K103+'NECO-GAS'!K103</f>
        <v>9166630.5999999996</v>
      </c>
      <c r="L103" s="266">
        <f>'NECO-ELECTRIC'!L103+'NECO-GAS'!L103</f>
        <v>11746194.380000001</v>
      </c>
      <c r="M103" s="61">
        <f>'NECO-ELECTRIC'!M103+'NECO-GAS'!M103</f>
        <v>15861674.629999999</v>
      </c>
      <c r="N103" s="60">
        <f>'NECO-ELECTRIC'!N103+'NECO-GAS'!N103</f>
        <v>14740187.460000001</v>
      </c>
      <c r="O103" s="61">
        <f>'NECO-ELECTRIC'!O103+'NECO-GAS'!O103</f>
        <v>14581234.289999999</v>
      </c>
      <c r="P103" s="60">
        <f>'NECO-ELECTRIC'!P103+'NECO-GAS'!P103</f>
        <v>11382444.880000001</v>
      </c>
      <c r="Q103" s="60">
        <f>'NECO-ELECTRIC'!Q103+'NECO-GAS'!Q103</f>
        <v>11882482.08</v>
      </c>
      <c r="R103" s="60">
        <f>'NECO-ELECTRIC'!R103+'NECO-GAS'!R103</f>
        <v>10249667.09</v>
      </c>
      <c r="S103" s="60">
        <f>'NECO-ELECTRIC'!S103+'NECO-GAS'!S103</f>
        <v>10310846.6</v>
      </c>
      <c r="T103" s="60">
        <f>'NECO-ELECTRIC'!T103+'NECO-GAS'!T103</f>
        <v>11894344.18</v>
      </c>
      <c r="U103" s="60">
        <f>'NECO-ELECTRIC'!U103+'NECO-GAS'!U103</f>
        <v>12768012.42</v>
      </c>
      <c r="V103" s="60">
        <f>'NECO-ELECTRIC'!V103+'NECO-GAS'!V103</f>
        <v>11263824</v>
      </c>
      <c r="W103" s="60">
        <f>'NECO-ELECTRIC'!W103+'NECO-GAS'!W103</f>
        <v>9756394.129999999</v>
      </c>
      <c r="X103" s="266">
        <f>'NECO-ELECTRIC'!X103+'NECO-GAS'!X103</f>
        <v>11076236.920000002</v>
      </c>
      <c r="Y103" s="61">
        <f>'NECO-ELECTRIC'!Y103+'NECO-GAS'!Y103</f>
        <v>13221206.41</v>
      </c>
      <c r="Z103" s="259">
        <f>'NECO-ELECTRIC'!Z103+'NECO-GAS'!Z103</f>
        <v>15197051</v>
      </c>
      <c r="AA103" s="259">
        <f>'NECO-ELECTRIC'!AA103+'NECO-GAS'!AA103</f>
        <v>20019921.620000001</v>
      </c>
      <c r="AB103" s="259">
        <f>'NECO-ELECTRIC'!AB103+'NECO-GAS'!AB103</f>
        <v>14399444.390000001</v>
      </c>
      <c r="AC103" s="259">
        <f>'NECO-ELECTRIC'!AC103+'NECO-GAS'!AC103</f>
        <v>12358261.890000001</v>
      </c>
      <c r="AD103" s="259">
        <f>'NECO-ELECTRIC'!AD103+'NECO-GAS'!AD103</f>
        <v>10527790.209999999</v>
      </c>
      <c r="AE103" s="259">
        <f>'NECO-ELECTRIC'!AE103+'NECO-GAS'!AE103</f>
        <v>11224351</v>
      </c>
      <c r="AF103" s="259">
        <f>'NECO-ELECTRIC'!AF103+'NECO-GAS'!AF103</f>
        <v>12919059.57</v>
      </c>
      <c r="AG103" s="259">
        <f>'NECO-ELECTRIC'!AG103+'NECO-GAS'!AG103</f>
        <v>12380629.1</v>
      </c>
      <c r="AH103" s="259">
        <f>'NECO-ELECTRIC'!AH103+'NECO-GAS'!AH103</f>
        <v>10862017.279999999</v>
      </c>
      <c r="AI103" s="395">
        <f>'NECO-ELECTRIC'!AI103+'NECO-GAS'!AI103</f>
        <v>11578693.630000001</v>
      </c>
      <c r="AJ103" s="389">
        <f>'NECO-ELECTRIC'!AJ103+'NECO-GAS'!AJ103</f>
        <v>11906695.33</v>
      </c>
      <c r="AK103" s="198">
        <f t="shared" si="388"/>
        <v>-0.13780313470833067</v>
      </c>
      <c r="AL103" s="199">
        <f t="shared" si="388"/>
        <v>-0.22912037658567269</v>
      </c>
      <c r="AM103" s="200">
        <f t="shared" si="388"/>
        <v>-0.10007347137738112</v>
      </c>
      <c r="AN103" s="200">
        <f t="shared" si="388"/>
        <v>5.2240217756944499E-2</v>
      </c>
      <c r="AO103" s="200">
        <f t="shared" si="388"/>
        <v>-4.3916877119952362E-3</v>
      </c>
      <c r="AP103" s="200">
        <f t="shared" si="388"/>
        <v>-3.4030639646863738E-2</v>
      </c>
      <c r="AQ103" s="200">
        <f t="shared" si="388"/>
        <v>0.13571695237067366</v>
      </c>
      <c r="AR103" s="200">
        <f t="shared" si="388"/>
        <v>-3.4113446604332187E-2</v>
      </c>
      <c r="AS103" s="200">
        <f t="shared" si="388"/>
        <v>6.4338092777514053E-2</v>
      </c>
      <c r="AT103" s="200">
        <f t="shared" si="388"/>
        <v>-5.7036129177354802E-2</v>
      </c>
      <c r="AU103" s="200">
        <f t="shared" si="389"/>
        <v>-0.16646843927853278</v>
      </c>
      <c r="AV103" s="200">
        <f t="shared" si="389"/>
        <v>3.0994418574375383E-2</v>
      </c>
      <c r="AW103" s="200">
        <f t="shared" si="389"/>
        <v>0.37299224618658827</v>
      </c>
      <c r="AX103" s="200">
        <f t="shared" si="389"/>
        <v>0.26505724752519072</v>
      </c>
      <c r="AY103" s="200">
        <f t="shared" si="389"/>
        <v>4.0040439934751454E-2</v>
      </c>
      <c r="AZ103" s="200">
        <f t="shared" si="389"/>
        <v>2.713484424009709E-2</v>
      </c>
      <c r="BA103" s="200">
        <f t="shared" si="389"/>
        <v>8.8596449490384269E-2</v>
      </c>
      <c r="BB103" s="200">
        <f t="shared" si="389"/>
        <v>8.6151482964737999E-2</v>
      </c>
      <c r="BC103" s="200">
        <f t="shared" si="389"/>
        <v>-3.0340142792561624E-2</v>
      </c>
      <c r="BD103" s="333">
        <f t="shared" si="389"/>
        <v>-3.5672318743616795E-2</v>
      </c>
      <c r="BE103" s="333">
        <f t="shared" si="389"/>
        <v>0.18678002095021987</v>
      </c>
      <c r="BF103" s="170">
        <f t="shared" si="389"/>
        <v>7.4976584195347654E-2</v>
      </c>
      <c r="BG103" s="92">
        <f t="shared" si="390"/>
        <v>-2330488.4000000022</v>
      </c>
      <c r="BH103" s="62">
        <f t="shared" si="390"/>
        <v>-3383083.4000000004</v>
      </c>
      <c r="BI103" s="63">
        <f t="shared" si="390"/>
        <v>-1321353.6800000016</v>
      </c>
      <c r="BJ103" s="63">
        <f t="shared" si="390"/>
        <v>508861.78999999911</v>
      </c>
      <c r="BK103" s="63">
        <f t="shared" si="390"/>
        <v>-45481.759999999776</v>
      </c>
      <c r="BL103" s="63">
        <f t="shared" si="390"/>
        <v>-419032.0700000003</v>
      </c>
      <c r="BM103" s="63">
        <f t="shared" si="390"/>
        <v>1525763.7299999986</v>
      </c>
      <c r="BN103" s="63">
        <f t="shared" si="390"/>
        <v>-397818.82999999821</v>
      </c>
      <c r="BO103" s="63">
        <f t="shared" si="390"/>
        <v>589763.52999999933</v>
      </c>
      <c r="BP103" s="63">
        <f t="shared" si="390"/>
        <v>-669957.45999999903</v>
      </c>
      <c r="BQ103" s="63">
        <f t="shared" si="391"/>
        <v>-2640468.2199999988</v>
      </c>
      <c r="BR103" s="63">
        <f t="shared" si="391"/>
        <v>456863.53999999911</v>
      </c>
      <c r="BS103" s="63">
        <f t="shared" si="391"/>
        <v>5438687.3300000019</v>
      </c>
      <c r="BT103" s="63">
        <f t="shared" si="391"/>
        <v>3016999.51</v>
      </c>
      <c r="BU103" s="63">
        <f t="shared" si="391"/>
        <v>475779.81000000052</v>
      </c>
      <c r="BV103" s="63">
        <f t="shared" si="391"/>
        <v>278123.11999999918</v>
      </c>
      <c r="BW103" s="63">
        <f t="shared" si="391"/>
        <v>913504.40000000037</v>
      </c>
      <c r="BX103" s="63">
        <f t="shared" si="391"/>
        <v>1024715.3900000006</v>
      </c>
      <c r="BY103" s="63">
        <f t="shared" si="391"/>
        <v>-387383.3200000003</v>
      </c>
      <c r="BZ103" s="352">
        <f t="shared" si="391"/>
        <v>-401806.72000000067</v>
      </c>
      <c r="CA103" s="352">
        <f t="shared" si="391"/>
        <v>1822299.5000000019</v>
      </c>
      <c r="CB103" s="350">
        <f t="shared" si="391"/>
        <v>830458.40999999829</v>
      </c>
      <c r="CC103" s="369"/>
    </row>
    <row r="104" spans="1:81" s="38" customFormat="1" x14ac:dyDescent="0.3">
      <c r="A104" s="140"/>
      <c r="B104" s="39" t="s">
        <v>33</v>
      </c>
      <c r="C104" s="59">
        <f>'NECO-ELECTRIC'!C104+'NECO-GAS'!C104</f>
        <v>25330873.729999997</v>
      </c>
      <c r="D104" s="60">
        <f>'NECO-ELECTRIC'!D104+'NECO-GAS'!D104</f>
        <v>23303570.18</v>
      </c>
      <c r="E104" s="60">
        <f>'NECO-ELECTRIC'!E104+'NECO-GAS'!E104</f>
        <v>23144130.579999998</v>
      </c>
      <c r="F104" s="60">
        <f>'NECO-ELECTRIC'!F104+'NECO-GAS'!F104</f>
        <v>17386602.199999999</v>
      </c>
      <c r="G104" s="60">
        <f>'NECO-ELECTRIC'!G104+'NECO-GAS'!G104</f>
        <v>18040189.689999998</v>
      </c>
      <c r="H104" s="60">
        <f>'NECO-ELECTRIC'!H104+'NECO-GAS'!H104</f>
        <v>20656047.340000004</v>
      </c>
      <c r="I104" s="60">
        <f>'NECO-ELECTRIC'!I104+'NECO-GAS'!I104</f>
        <v>18507746.390000001</v>
      </c>
      <c r="J104" s="60">
        <f>'NECO-ELECTRIC'!J104+'NECO-GAS'!J104</f>
        <v>19848172.649999999</v>
      </c>
      <c r="K104" s="60">
        <f>'NECO-ELECTRIC'!K104+'NECO-GAS'!K104</f>
        <v>15442635.870000001</v>
      </c>
      <c r="L104" s="266">
        <f>'NECO-ELECTRIC'!L104+'NECO-GAS'!L104</f>
        <v>18861616.579999998</v>
      </c>
      <c r="M104" s="61">
        <f>'NECO-ELECTRIC'!M104+'NECO-GAS'!M104</f>
        <v>24295269.710000001</v>
      </c>
      <c r="N104" s="60">
        <f>'NECO-ELECTRIC'!N104+'NECO-GAS'!N104</f>
        <v>22370132.300000001</v>
      </c>
      <c r="O104" s="61">
        <f>'NECO-ELECTRIC'!O104+'NECO-GAS'!O104</f>
        <v>22901586.039999999</v>
      </c>
      <c r="P104" s="60">
        <f>'NECO-ELECTRIC'!P104+'NECO-GAS'!P104</f>
        <v>17197397.899999999</v>
      </c>
      <c r="Q104" s="60">
        <f>'NECO-ELECTRIC'!Q104+'NECO-GAS'!Q104</f>
        <v>20128483.73</v>
      </c>
      <c r="R104" s="60">
        <f>'NECO-ELECTRIC'!R104+'NECO-GAS'!R104</f>
        <v>17445674.68</v>
      </c>
      <c r="S104" s="60">
        <f>'NECO-ELECTRIC'!S104+'NECO-GAS'!S104</f>
        <v>18285308.93</v>
      </c>
      <c r="T104" s="60">
        <f>'NECO-ELECTRIC'!T104+'NECO-GAS'!T104</f>
        <v>19460402.779999997</v>
      </c>
      <c r="U104" s="60">
        <f>'NECO-ELECTRIC'!U104+'NECO-GAS'!U104</f>
        <v>22415065.710000001</v>
      </c>
      <c r="V104" s="60">
        <f>'NECO-ELECTRIC'!V104+'NECO-GAS'!V104</f>
        <v>19544743</v>
      </c>
      <c r="W104" s="60">
        <f>'NECO-ELECTRIC'!W104+'NECO-GAS'!W104</f>
        <v>16492255.939999999</v>
      </c>
      <c r="X104" s="266">
        <f>'NECO-ELECTRIC'!X104+'NECO-GAS'!X104</f>
        <v>17370833.890000001</v>
      </c>
      <c r="Y104" s="61">
        <f>'NECO-ELECTRIC'!Y104+'NECO-GAS'!Y104</f>
        <v>20640747.039999999</v>
      </c>
      <c r="Z104" s="259">
        <f>'NECO-ELECTRIC'!Z104+'NECO-GAS'!Z104</f>
        <v>22674885</v>
      </c>
      <c r="AA104" s="259">
        <f>'NECO-ELECTRIC'!AA104+'NECO-GAS'!AA104</f>
        <v>30332300.239999998</v>
      </c>
      <c r="AB104" s="259">
        <f>'NECO-ELECTRIC'!AB104+'NECO-GAS'!AB104</f>
        <v>22174794.560000002</v>
      </c>
      <c r="AC104" s="259">
        <f>'NECO-ELECTRIC'!AC104+'NECO-GAS'!AC104</f>
        <v>20731731.649999999</v>
      </c>
      <c r="AD104" s="259">
        <f>'NECO-ELECTRIC'!AD104+'NECO-GAS'!AD104</f>
        <v>18202833.68</v>
      </c>
      <c r="AE104" s="259">
        <f>'NECO-ELECTRIC'!AE104+'NECO-GAS'!AE104</f>
        <v>19172208</v>
      </c>
      <c r="AF104" s="259">
        <f>'NECO-ELECTRIC'!AF104+'NECO-GAS'!AF104</f>
        <v>21672952.48</v>
      </c>
      <c r="AG104" s="259">
        <f>'NECO-ELECTRIC'!AG104+'NECO-GAS'!AG104</f>
        <v>20763803.369999997</v>
      </c>
      <c r="AH104" s="259">
        <f>'NECO-ELECTRIC'!AH104+'NECO-GAS'!AH104</f>
        <v>16109371.310000001</v>
      </c>
      <c r="AI104" s="395">
        <f>'NECO-ELECTRIC'!AI104+'NECO-GAS'!AI104</f>
        <v>20395839.02</v>
      </c>
      <c r="AJ104" s="389">
        <f>'NECO-ELECTRIC'!AJ104+'NECO-GAS'!AJ104</f>
        <v>19948199.129999999</v>
      </c>
      <c r="AK104" s="198">
        <f t="shared" si="388"/>
        <v>-9.5902246242810435E-2</v>
      </c>
      <c r="AL104" s="199">
        <f t="shared" si="388"/>
        <v>-0.26202733026892799</v>
      </c>
      <c r="AM104" s="200">
        <f t="shared" si="388"/>
        <v>-0.13029855840020058</v>
      </c>
      <c r="AN104" s="200">
        <f t="shared" si="388"/>
        <v>3.3975862172771426E-3</v>
      </c>
      <c r="AO104" s="200">
        <f t="shared" si="388"/>
        <v>1.3587398148916146E-2</v>
      </c>
      <c r="AP104" s="200">
        <f t="shared" si="388"/>
        <v>-5.7883511802602497E-2</v>
      </c>
      <c r="AQ104" s="200">
        <f t="shared" si="388"/>
        <v>0.21111804958118405</v>
      </c>
      <c r="AR104" s="200">
        <f t="shared" si="388"/>
        <v>-1.52875358024457E-2</v>
      </c>
      <c r="AS104" s="200">
        <f t="shared" si="388"/>
        <v>6.7968971025151703E-2</v>
      </c>
      <c r="AT104" s="200">
        <f t="shared" si="388"/>
        <v>-7.9037906622529686E-2</v>
      </c>
      <c r="AU104" s="200">
        <f t="shared" si="389"/>
        <v>-0.15042116072890477</v>
      </c>
      <c r="AV104" s="200">
        <f t="shared" si="389"/>
        <v>1.362319613997094E-2</v>
      </c>
      <c r="AW104" s="200">
        <f t="shared" si="389"/>
        <v>0.32446286414493236</v>
      </c>
      <c r="AX104" s="200">
        <f t="shared" si="389"/>
        <v>0.28942731272153704</v>
      </c>
      <c r="AY104" s="200">
        <f t="shared" si="389"/>
        <v>2.996986400425692E-2</v>
      </c>
      <c r="AZ104" s="200">
        <f t="shared" si="389"/>
        <v>4.340095834000729E-2</v>
      </c>
      <c r="BA104" s="200">
        <f t="shared" si="389"/>
        <v>4.8503368107984182E-2</v>
      </c>
      <c r="BB104" s="200">
        <f t="shared" si="389"/>
        <v>0.1136949591954953</v>
      </c>
      <c r="BC104" s="200">
        <f t="shared" si="389"/>
        <v>-7.3667521717918863E-2</v>
      </c>
      <c r="BD104" s="333">
        <f t="shared" si="389"/>
        <v>-0.1757696015752164</v>
      </c>
      <c r="BE104" s="333">
        <f t="shared" si="389"/>
        <v>0.23669188097744256</v>
      </c>
      <c r="BF104" s="170">
        <f t="shared" si="389"/>
        <v>0.14837314410586414</v>
      </c>
      <c r="BG104" s="92">
        <f t="shared" si="390"/>
        <v>-2429287.6899999976</v>
      </c>
      <c r="BH104" s="62">
        <f t="shared" si="390"/>
        <v>-6106172.2800000012</v>
      </c>
      <c r="BI104" s="63">
        <f t="shared" si="390"/>
        <v>-3015646.8499999978</v>
      </c>
      <c r="BJ104" s="63">
        <f t="shared" si="390"/>
        <v>59072.480000000447</v>
      </c>
      <c r="BK104" s="63">
        <f t="shared" si="390"/>
        <v>245119.24000000209</v>
      </c>
      <c r="BL104" s="63">
        <f t="shared" si="390"/>
        <v>-1195644.5600000061</v>
      </c>
      <c r="BM104" s="63">
        <f t="shared" si="390"/>
        <v>3907319.3200000003</v>
      </c>
      <c r="BN104" s="63">
        <f t="shared" si="390"/>
        <v>-303429.64999999851</v>
      </c>
      <c r="BO104" s="63">
        <f t="shared" si="390"/>
        <v>1049620.0699999984</v>
      </c>
      <c r="BP104" s="63">
        <f t="shared" si="390"/>
        <v>-1490782.6899999976</v>
      </c>
      <c r="BQ104" s="63">
        <f t="shared" si="391"/>
        <v>-3654522.6700000018</v>
      </c>
      <c r="BR104" s="63">
        <f t="shared" si="391"/>
        <v>304752.69999999925</v>
      </c>
      <c r="BS104" s="63">
        <f t="shared" si="391"/>
        <v>7430714.1999999993</v>
      </c>
      <c r="BT104" s="63">
        <f t="shared" si="391"/>
        <v>4977396.6600000039</v>
      </c>
      <c r="BU104" s="63">
        <f t="shared" si="391"/>
        <v>603247.91999999806</v>
      </c>
      <c r="BV104" s="63">
        <f t="shared" si="391"/>
        <v>757159</v>
      </c>
      <c r="BW104" s="63">
        <f t="shared" si="391"/>
        <v>886899.0700000003</v>
      </c>
      <c r="BX104" s="63">
        <f t="shared" si="391"/>
        <v>2212549.700000003</v>
      </c>
      <c r="BY104" s="63">
        <f t="shared" si="391"/>
        <v>-1651262.3400000036</v>
      </c>
      <c r="BZ104" s="352">
        <f t="shared" si="391"/>
        <v>-3435371.6899999995</v>
      </c>
      <c r="CA104" s="352">
        <f t="shared" si="391"/>
        <v>3903583.08</v>
      </c>
      <c r="CB104" s="350">
        <f t="shared" si="391"/>
        <v>2577365.2399999984</v>
      </c>
      <c r="CC104" s="369"/>
    </row>
    <row r="105" spans="1:81" s="38" customFormat="1" x14ac:dyDescent="0.3">
      <c r="A105" s="140"/>
      <c r="B105" s="39" t="s">
        <v>34</v>
      </c>
      <c r="C105" s="59">
        <f>'NECO-ELECTRIC'!C105+'NECO-GAS'!C105</f>
        <v>25967784.060000002</v>
      </c>
      <c r="D105" s="60">
        <f>'NECO-ELECTRIC'!D105+'NECO-GAS'!D105</f>
        <v>23849882.839999996</v>
      </c>
      <c r="E105" s="60">
        <f>'NECO-ELECTRIC'!E105+'NECO-GAS'!E105</f>
        <v>26959711.82</v>
      </c>
      <c r="F105" s="60">
        <f>'NECO-ELECTRIC'!F105+'NECO-GAS'!F105</f>
        <v>20215781.050000001</v>
      </c>
      <c r="G105" s="60">
        <f>'NECO-ELECTRIC'!G105+'NECO-GAS'!G105</f>
        <v>21947338.609999999</v>
      </c>
      <c r="H105" s="60">
        <f>'NECO-ELECTRIC'!H105+'NECO-GAS'!H105</f>
        <v>26621371.989999998</v>
      </c>
      <c r="I105" s="60">
        <f>'NECO-ELECTRIC'!I105+'NECO-GAS'!I105</f>
        <v>20989468.700000003</v>
      </c>
      <c r="J105" s="60">
        <f>'NECO-ELECTRIC'!J105+'NECO-GAS'!J105</f>
        <v>24470780.920000002</v>
      </c>
      <c r="K105" s="60">
        <f>'NECO-ELECTRIC'!K105+'NECO-GAS'!K105</f>
        <v>20527128.57</v>
      </c>
      <c r="L105" s="266">
        <f>'NECO-ELECTRIC'!L105+'NECO-GAS'!L105</f>
        <v>22147609.649999999</v>
      </c>
      <c r="M105" s="61">
        <f>'NECO-ELECTRIC'!M105+'NECO-GAS'!M105</f>
        <v>26001757.419999998</v>
      </c>
      <c r="N105" s="60">
        <f>'NECO-ELECTRIC'!N105+'NECO-GAS'!N105</f>
        <v>24998387.870000001</v>
      </c>
      <c r="O105" s="61">
        <f>'NECO-ELECTRIC'!O105+'NECO-GAS'!O105</f>
        <v>23953666.310000002</v>
      </c>
      <c r="P105" s="60">
        <f>'NECO-ELECTRIC'!P105+'NECO-GAS'!P105</f>
        <v>18954242.460000001</v>
      </c>
      <c r="Q105" s="60">
        <f>'NECO-ELECTRIC'!Q105+'NECO-GAS'!Q105</f>
        <v>24212723.390000001</v>
      </c>
      <c r="R105" s="60">
        <f>'NECO-ELECTRIC'!R105+'NECO-GAS'!R105</f>
        <v>19597435.52</v>
      </c>
      <c r="S105" s="60">
        <f>'NECO-ELECTRIC'!S105+'NECO-GAS'!S105</f>
        <v>22662468.23</v>
      </c>
      <c r="T105" s="60">
        <f>'NECO-ELECTRIC'!T105+'NECO-GAS'!T105</f>
        <v>22041587.599999998</v>
      </c>
      <c r="U105" s="60">
        <f>'NECO-ELECTRIC'!U105+'NECO-GAS'!U105</f>
        <v>28121941.129999999</v>
      </c>
      <c r="V105" s="60">
        <f>'NECO-ELECTRIC'!V105+'NECO-GAS'!V105</f>
        <v>22521383</v>
      </c>
      <c r="W105" s="60">
        <f>'NECO-ELECTRIC'!W105+'NECO-GAS'!W105</f>
        <v>20112945.970000003</v>
      </c>
      <c r="X105" s="266">
        <f>'NECO-ELECTRIC'!X105+'NECO-GAS'!X105</f>
        <v>20913239.460000001</v>
      </c>
      <c r="Y105" s="61">
        <f>'NECO-ELECTRIC'!Y105+'NECO-GAS'!Y105</f>
        <v>25335149.440000001</v>
      </c>
      <c r="Z105" s="259">
        <f>'NECO-ELECTRIC'!Z105+'NECO-GAS'!Z105</f>
        <v>24903337</v>
      </c>
      <c r="AA105" s="259">
        <f>'NECO-ELECTRIC'!AA105+'NECO-GAS'!AA105</f>
        <v>31303167.489999998</v>
      </c>
      <c r="AB105" s="259">
        <f>'NECO-ELECTRIC'!AB105+'NECO-GAS'!AB105</f>
        <v>26159124.060000002</v>
      </c>
      <c r="AC105" s="259">
        <f>'NECO-ELECTRIC'!AC105+'NECO-GAS'!AC105</f>
        <v>23128739.669999998</v>
      </c>
      <c r="AD105" s="259">
        <f>'NECO-ELECTRIC'!AD105+'NECO-GAS'!AD105</f>
        <v>20218175.310000002</v>
      </c>
      <c r="AE105" s="259">
        <f>'NECO-ELECTRIC'!AE105+'NECO-GAS'!AE105</f>
        <v>22047898</v>
      </c>
      <c r="AF105" s="259">
        <f>'NECO-ELECTRIC'!AF105+'NECO-GAS'!AF105</f>
        <v>26275901.009999998</v>
      </c>
      <c r="AG105" s="259">
        <f>'NECO-ELECTRIC'!AG105+'NECO-GAS'!AG105</f>
        <v>24209903.260000002</v>
      </c>
      <c r="AH105" s="259">
        <f>'NECO-ELECTRIC'!AH105+'NECO-GAS'!AH105</f>
        <v>20459391.109999999</v>
      </c>
      <c r="AI105" s="395">
        <f>'NECO-ELECTRIC'!AI105+'NECO-GAS'!AI105</f>
        <v>23558220.330000002</v>
      </c>
      <c r="AJ105" s="389">
        <f>'NECO-ELECTRIC'!AJ105+'NECO-GAS'!AJ105</f>
        <v>23197666.830000002</v>
      </c>
      <c r="AK105" s="198">
        <f t="shared" si="388"/>
        <v>-7.7562172626908385E-2</v>
      </c>
      <c r="AL105" s="199">
        <f t="shared" si="388"/>
        <v>-0.20526894881803101</v>
      </c>
      <c r="AM105" s="200">
        <f t="shared" si="388"/>
        <v>-0.10189235138493405</v>
      </c>
      <c r="AN105" s="200">
        <f t="shared" si="388"/>
        <v>-3.0587268850539969E-2</v>
      </c>
      <c r="AO105" s="200">
        <f t="shared" si="388"/>
        <v>3.2583887855731269E-2</v>
      </c>
      <c r="AP105" s="200">
        <f t="shared" si="388"/>
        <v>-0.17203412324955836</v>
      </c>
      <c r="AQ105" s="200">
        <f t="shared" si="388"/>
        <v>0.33981195674571768</v>
      </c>
      <c r="AR105" s="200">
        <f t="shared" si="388"/>
        <v>-7.9662268497804917E-2</v>
      </c>
      <c r="AS105" s="200">
        <f t="shared" si="388"/>
        <v>-2.0177327705021422E-2</v>
      </c>
      <c r="AT105" s="200">
        <f t="shared" si="388"/>
        <v>-5.5733788409079971E-2</v>
      </c>
      <c r="AU105" s="200">
        <f t="shared" si="389"/>
        <v>-2.5637035575420609E-2</v>
      </c>
      <c r="AV105" s="200">
        <f t="shared" si="389"/>
        <v>-3.8022799907857035E-3</v>
      </c>
      <c r="AW105" s="200">
        <f t="shared" si="389"/>
        <v>0.30682155645341774</v>
      </c>
      <c r="AX105" s="200">
        <f t="shared" si="389"/>
        <v>0.38011973389096348</v>
      </c>
      <c r="AY105" s="200">
        <f t="shared" si="389"/>
        <v>-4.4769177863226005E-2</v>
      </c>
      <c r="AZ105" s="200">
        <f t="shared" si="389"/>
        <v>3.1674541771881941E-2</v>
      </c>
      <c r="BA105" s="200">
        <f t="shared" si="389"/>
        <v>-2.7118415512501326E-2</v>
      </c>
      <c r="BB105" s="200">
        <f t="shared" si="389"/>
        <v>0.19210564533019395</v>
      </c>
      <c r="BC105" s="200">
        <f t="shared" si="389"/>
        <v>-0.13910980938035972</v>
      </c>
      <c r="BD105" s="333">
        <f t="shared" si="389"/>
        <v>-9.1557072227757968E-2</v>
      </c>
      <c r="BE105" s="333">
        <f t="shared" si="389"/>
        <v>0.17129635634376433</v>
      </c>
      <c r="BF105" s="170">
        <f t="shared" si="389"/>
        <v>0.10923354912897847</v>
      </c>
      <c r="BG105" s="92">
        <f t="shared" si="390"/>
        <v>-2014117.75</v>
      </c>
      <c r="BH105" s="62">
        <f t="shared" si="390"/>
        <v>-4895640.3799999952</v>
      </c>
      <c r="BI105" s="63">
        <f t="shared" si="390"/>
        <v>-2746988.4299999997</v>
      </c>
      <c r="BJ105" s="63">
        <f t="shared" si="390"/>
        <v>-618345.53000000119</v>
      </c>
      <c r="BK105" s="63">
        <f t="shared" si="390"/>
        <v>715129.62000000104</v>
      </c>
      <c r="BL105" s="63">
        <f t="shared" si="390"/>
        <v>-4579784.3900000006</v>
      </c>
      <c r="BM105" s="63">
        <f t="shared" si="390"/>
        <v>7132472.429999996</v>
      </c>
      <c r="BN105" s="63">
        <f t="shared" si="390"/>
        <v>-1949397.9200000018</v>
      </c>
      <c r="BO105" s="63">
        <f t="shared" si="390"/>
        <v>-414182.59999999776</v>
      </c>
      <c r="BP105" s="63">
        <f t="shared" si="390"/>
        <v>-1234370.1899999976</v>
      </c>
      <c r="BQ105" s="63">
        <f t="shared" si="391"/>
        <v>-666607.97999999672</v>
      </c>
      <c r="BR105" s="63">
        <f t="shared" si="391"/>
        <v>-95050.870000001043</v>
      </c>
      <c r="BS105" s="63">
        <f t="shared" si="391"/>
        <v>7349501.179999996</v>
      </c>
      <c r="BT105" s="63">
        <f t="shared" si="391"/>
        <v>7204881.6000000015</v>
      </c>
      <c r="BU105" s="63">
        <f t="shared" si="391"/>
        <v>-1083983.7200000025</v>
      </c>
      <c r="BV105" s="63">
        <f t="shared" si="391"/>
        <v>620739.79000000283</v>
      </c>
      <c r="BW105" s="63">
        <f t="shared" si="391"/>
        <v>-614570.23000000045</v>
      </c>
      <c r="BX105" s="63">
        <f t="shared" si="391"/>
        <v>4234313.41</v>
      </c>
      <c r="BY105" s="63">
        <f t="shared" si="391"/>
        <v>-3912037.8699999973</v>
      </c>
      <c r="BZ105" s="352">
        <f t="shared" si="391"/>
        <v>-2061991.8900000006</v>
      </c>
      <c r="CA105" s="352">
        <f t="shared" si="391"/>
        <v>3445274.3599999994</v>
      </c>
      <c r="CB105" s="350">
        <f t="shared" si="391"/>
        <v>2284427.370000001</v>
      </c>
      <c r="CC105" s="369"/>
    </row>
    <row r="106" spans="1:81" s="123" customFormat="1" x14ac:dyDescent="0.3">
      <c r="A106" s="141"/>
      <c r="B106" s="39" t="s">
        <v>35</v>
      </c>
      <c r="C106" s="124">
        <f>SUM(C101:C105)</f>
        <v>156216406.98999998</v>
      </c>
      <c r="D106" s="125">
        <f t="shared" ref="D106:BI106" si="392">SUM(D101:D105)</f>
        <v>143346371.88999999</v>
      </c>
      <c r="E106" s="125">
        <f t="shared" si="392"/>
        <v>132433349.04999998</v>
      </c>
      <c r="F106" s="126">
        <f t="shared" si="392"/>
        <v>102779311.73</v>
      </c>
      <c r="G106" s="125">
        <f t="shared" si="392"/>
        <v>110323133.92999999</v>
      </c>
      <c r="H106" s="125">
        <f t="shared" si="392"/>
        <v>132076146.45</v>
      </c>
      <c r="I106" s="125">
        <f t="shared" si="392"/>
        <v>121033715.64</v>
      </c>
      <c r="J106" s="125">
        <f t="shared" si="392"/>
        <v>120539759.44000001</v>
      </c>
      <c r="K106" s="125">
        <f t="shared" si="392"/>
        <v>97698220.300000012</v>
      </c>
      <c r="L106" s="278">
        <f t="shared" si="392"/>
        <v>122217511.69999999</v>
      </c>
      <c r="M106" s="126">
        <f t="shared" si="392"/>
        <v>154802265.56</v>
      </c>
      <c r="N106" s="125">
        <f t="shared" si="392"/>
        <v>147675760.22999999</v>
      </c>
      <c r="O106" s="126">
        <f t="shared" si="392"/>
        <v>146545423.22</v>
      </c>
      <c r="P106" s="125">
        <f t="shared" si="392"/>
        <v>121647041.16999999</v>
      </c>
      <c r="Q106" s="125">
        <f t="shared" si="392"/>
        <v>126518771.06999999</v>
      </c>
      <c r="R106" s="125">
        <f t="shared" si="392"/>
        <v>111738024.52</v>
      </c>
      <c r="S106" s="125">
        <f t="shared" ref="S106:T106" si="393">SUM(S101:S105)</f>
        <v>118493966.14</v>
      </c>
      <c r="T106" s="125">
        <f t="shared" si="393"/>
        <v>132789131.22</v>
      </c>
      <c r="U106" s="125">
        <f t="shared" ref="U106:V106" si="394">SUM(U101:U105)</f>
        <v>140610413.97999999</v>
      </c>
      <c r="V106" s="125">
        <f t="shared" si="394"/>
        <v>119990205</v>
      </c>
      <c r="W106" s="125">
        <f t="shared" ref="W106" si="395">SUM(W101:W105)</f>
        <v>105329705.19999999</v>
      </c>
      <c r="X106" s="278">
        <f t="shared" ref="X106:Y106" si="396">SUM(X101:X105)</f>
        <v>117776123.75</v>
      </c>
      <c r="Y106" s="126">
        <f t="shared" si="396"/>
        <v>146216415.49999997</v>
      </c>
      <c r="Z106" s="245">
        <f t="shared" ref="Z106" si="397">SUM(Z101:Z105)</f>
        <v>154166395</v>
      </c>
      <c r="AA106" s="245">
        <f t="shared" ref="AA106:AB106" si="398">SUM(AA101:AA105)</f>
        <v>192833557.80000001</v>
      </c>
      <c r="AB106" s="245">
        <f t="shared" si="398"/>
        <v>145980145.02000001</v>
      </c>
      <c r="AC106" s="245">
        <f t="shared" ref="AC106:AD106" si="399">SUM(AC101:AC105)</f>
        <v>140164670.29999998</v>
      </c>
      <c r="AD106" s="245">
        <f t="shared" si="399"/>
        <v>117038191.46000001</v>
      </c>
      <c r="AE106" s="245">
        <f t="shared" ref="AE106" si="400">SUM(AE101:AE105)</f>
        <v>126292276</v>
      </c>
      <c r="AF106" s="245">
        <f t="shared" ref="AF106" si="401">SUM(AF101:AF105)</f>
        <v>144397835.24000001</v>
      </c>
      <c r="AG106" s="245">
        <f t="shared" ref="AG106:AH106" si="402">SUM(AG101:AG105)</f>
        <v>136348154.45999998</v>
      </c>
      <c r="AH106" s="245">
        <f t="shared" si="402"/>
        <v>118060235.90000001</v>
      </c>
      <c r="AI106" s="125">
        <f t="shared" ref="AI106" si="403">SUM(AI101:AI105)</f>
        <v>121185772.52</v>
      </c>
      <c r="AJ106" s="390">
        <f t="shared" ref="AJ106" si="404">SUM(AJ101:AJ105)</f>
        <v>127075414.53999999</v>
      </c>
      <c r="AK106" s="202">
        <f t="shared" si="388"/>
        <v>-6.1907605970089034E-2</v>
      </c>
      <c r="AL106" s="203">
        <f t="shared" si="388"/>
        <v>-0.15137690918784788</v>
      </c>
      <c r="AM106" s="204">
        <f t="shared" si="388"/>
        <v>-4.4660789917552797E-2</v>
      </c>
      <c r="AN106" s="204">
        <f t="shared" si="388"/>
        <v>8.7164553247198434E-2</v>
      </c>
      <c r="AO106" s="204">
        <f t="shared" si="388"/>
        <v>7.4062727543476051E-2</v>
      </c>
      <c r="AP106" s="204">
        <f t="shared" si="388"/>
        <v>5.3982856796167206E-3</v>
      </c>
      <c r="AQ106" s="204">
        <f t="shared" si="388"/>
        <v>0.16174582624752665</v>
      </c>
      <c r="AR106" s="204">
        <f t="shared" si="388"/>
        <v>-4.559113462256072E-3</v>
      </c>
      <c r="AS106" s="204">
        <f t="shared" si="388"/>
        <v>7.8112834364496356E-2</v>
      </c>
      <c r="AT106" s="204">
        <f t="shared" si="388"/>
        <v>-3.6340029249670842E-2</v>
      </c>
      <c r="AU106" s="204">
        <f t="shared" si="389"/>
        <v>-5.5463335946283242E-2</v>
      </c>
      <c r="AV106" s="204">
        <f t="shared" si="389"/>
        <v>4.395193063432392E-2</v>
      </c>
      <c r="AW106" s="204">
        <f t="shared" si="389"/>
        <v>0.31586202805194652</v>
      </c>
      <c r="AX106" s="204">
        <f t="shared" si="389"/>
        <v>0.20003037982645924</v>
      </c>
      <c r="AY106" s="204">
        <f t="shared" si="389"/>
        <v>0.10785671655354619</v>
      </c>
      <c r="AZ106" s="204">
        <f t="shared" si="389"/>
        <v>4.7433870097205226E-2</v>
      </c>
      <c r="BA106" s="204">
        <f t="shared" si="389"/>
        <v>6.5811873077033622E-2</v>
      </c>
      <c r="BB106" s="204">
        <f t="shared" si="389"/>
        <v>8.7422094815630277E-2</v>
      </c>
      <c r="BC106" s="204">
        <f t="shared" si="389"/>
        <v>-3.0312545133437001E-2</v>
      </c>
      <c r="BD106" s="334">
        <f t="shared" si="389"/>
        <v>-1.6084388721562683E-2</v>
      </c>
      <c r="BE106" s="334">
        <f t="shared" si="389"/>
        <v>0.15053746984188854</v>
      </c>
      <c r="BF106" s="213">
        <f t="shared" si="389"/>
        <v>7.8957351404596476E-2</v>
      </c>
      <c r="BG106" s="124">
        <f t="shared" si="377"/>
        <v>-9670983.7699999884</v>
      </c>
      <c r="BH106" s="127">
        <f t="shared" si="392"/>
        <v>-21699330.719999991</v>
      </c>
      <c r="BI106" s="128">
        <f t="shared" si="392"/>
        <v>-5914577.9799999986</v>
      </c>
      <c r="BJ106" s="128">
        <f t="shared" ref="BJ106:BK106" si="405">SUM(BJ101:BJ105)</f>
        <v>8958712.7899999972</v>
      </c>
      <c r="BK106" s="128">
        <f t="shared" si="405"/>
        <v>8170832.2100000056</v>
      </c>
      <c r="BL106" s="128">
        <f t="shared" ref="BL106:BM106" si="406">SUM(BL101:BL105)</f>
        <v>712984.76999998465</v>
      </c>
      <c r="BM106" s="128">
        <f t="shared" si="406"/>
        <v>19576698.339999989</v>
      </c>
      <c r="BN106" s="128">
        <f t="shared" ref="BN106:BO106" si="407">SUM(BN101:BN105)</f>
        <v>-549554.43999999994</v>
      </c>
      <c r="BO106" s="128">
        <f t="shared" si="407"/>
        <v>7631484.8999999994</v>
      </c>
      <c r="BP106" s="128">
        <f t="shared" ref="BP106:BQ106" si="408">SUM(BP101:BP105)</f>
        <v>-4441387.95</v>
      </c>
      <c r="BQ106" s="128">
        <f t="shared" si="408"/>
        <v>-8585850.0600000098</v>
      </c>
      <c r="BR106" s="128">
        <f t="shared" ref="BR106" si="409">SUM(BR101:BR105)</f>
        <v>6490634.7699999958</v>
      </c>
      <c r="BS106" s="128">
        <f t="shared" ref="BS106:BT106" si="410">SUM(BS101:BS105)</f>
        <v>46288134.579999983</v>
      </c>
      <c r="BT106" s="128">
        <f t="shared" si="410"/>
        <v>24333103.850000009</v>
      </c>
      <c r="BU106" s="128">
        <f t="shared" ref="BU106:BV106" si="411">SUM(BU101:BU105)</f>
        <v>13645899.23000001</v>
      </c>
      <c r="BV106" s="128">
        <f t="shared" si="411"/>
        <v>5300166.9400000079</v>
      </c>
      <c r="BW106" s="128">
        <f t="shared" ref="BW106:BX106" si="412">SUM(BW101:BW105)</f>
        <v>7798309.8599999975</v>
      </c>
      <c r="BX106" s="128">
        <f t="shared" si="412"/>
        <v>11608704.020000018</v>
      </c>
      <c r="BY106" s="128">
        <f t="shared" ref="BY106:BZ106" si="413">SUM(BY101:BY105)</f>
        <v>-4262259.5199999977</v>
      </c>
      <c r="BZ106" s="351">
        <f t="shared" si="413"/>
        <v>-1929969.0999999954</v>
      </c>
      <c r="CA106" s="351">
        <f t="shared" ref="CA106:CB106" si="414">SUM(CA101:CA105)</f>
        <v>15856067.319999998</v>
      </c>
      <c r="CB106" s="351">
        <f t="shared" si="414"/>
        <v>9299290.7900000066</v>
      </c>
      <c r="CC106" s="370"/>
    </row>
    <row r="107" spans="1:81" s="57" customFormat="1" x14ac:dyDescent="0.3">
      <c r="A107" s="140">
        <f>+A100+1</f>
        <v>15</v>
      </c>
      <c r="B107" s="81" t="s">
        <v>26</v>
      </c>
      <c r="C107" s="82"/>
      <c r="D107" s="83"/>
      <c r="E107" s="83"/>
      <c r="F107" s="83"/>
      <c r="G107" s="83"/>
      <c r="H107" s="83"/>
      <c r="I107" s="83"/>
      <c r="J107" s="83"/>
      <c r="K107" s="83"/>
      <c r="L107" s="271"/>
      <c r="M107" s="84"/>
      <c r="N107" s="83"/>
      <c r="O107" s="84"/>
      <c r="P107" s="83"/>
      <c r="Q107" s="83"/>
      <c r="R107" s="83"/>
      <c r="S107" s="83"/>
      <c r="T107" s="83"/>
      <c r="U107" s="83"/>
      <c r="V107" s="83"/>
      <c r="W107" s="83"/>
      <c r="X107" s="271"/>
      <c r="Y107" s="84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83"/>
      <c r="AJ107" s="381"/>
      <c r="AK107" s="206"/>
      <c r="AL107" s="207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330"/>
      <c r="BE107" s="330"/>
      <c r="BF107" s="209"/>
      <c r="BG107" s="82"/>
      <c r="BH107" s="85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343"/>
      <c r="CA107" s="343"/>
      <c r="CB107" s="343"/>
      <c r="CC107" s="367"/>
    </row>
    <row r="108" spans="1:81" s="57" customFormat="1" x14ac:dyDescent="0.3">
      <c r="A108" s="140"/>
      <c r="B108" s="58" t="s">
        <v>30</v>
      </c>
      <c r="C108" s="59">
        <f>'NECO-ELECTRIC'!C108+'NECO-GAS'!C108</f>
        <v>523776</v>
      </c>
      <c r="D108" s="60">
        <f>'NECO-ELECTRIC'!D108+'NECO-GAS'!D108</f>
        <v>524809</v>
      </c>
      <c r="E108" s="60">
        <f>'NECO-ELECTRIC'!E108+'NECO-GAS'!E108</f>
        <v>540038</v>
      </c>
      <c r="F108" s="60">
        <f>'NECO-ELECTRIC'!F108+'NECO-GAS'!F108</f>
        <v>488613</v>
      </c>
      <c r="G108" s="60">
        <f>'NECO-ELECTRIC'!G108+'NECO-GAS'!G108</f>
        <v>561929</v>
      </c>
      <c r="H108" s="60">
        <f>'NECO-ELECTRIC'!H108+'NECO-GAS'!H108</f>
        <v>544499</v>
      </c>
      <c r="I108" s="60">
        <f>'NECO-ELECTRIC'!I108+'NECO-GAS'!I108</f>
        <v>533751</v>
      </c>
      <c r="J108" s="60">
        <f>'NECO-ELECTRIC'!J108+'NECO-GAS'!J108</f>
        <v>599287</v>
      </c>
      <c r="K108" s="60">
        <f>'NECO-ELECTRIC'!K108+'NECO-GAS'!K108</f>
        <v>525587</v>
      </c>
      <c r="L108" s="266">
        <f>'NECO-ELECTRIC'!L108+'NECO-GAS'!L108</f>
        <v>584206</v>
      </c>
      <c r="M108" s="61">
        <f>'NECO-ELECTRIC'!M108+'NECO-GAS'!M108</f>
        <v>599014</v>
      </c>
      <c r="N108" s="60">
        <f>'NECO-ELECTRIC'!N108+'NECO-GAS'!N108</f>
        <v>552360</v>
      </c>
      <c r="O108" s="61">
        <f>'NECO-ELECTRIC'!O108+'NECO-GAS'!O108</f>
        <v>595760</v>
      </c>
      <c r="P108" s="60">
        <f>'NECO-ELECTRIC'!P108+'NECO-GAS'!P108</f>
        <v>562182</v>
      </c>
      <c r="Q108" s="60">
        <f>'NECO-ELECTRIC'!Q108+'NECO-GAS'!Q108</f>
        <v>556208</v>
      </c>
      <c r="R108" s="60">
        <f>'NECO-ELECTRIC'!R108+'NECO-GAS'!R108</f>
        <v>586069</v>
      </c>
      <c r="S108" s="60">
        <f>'NECO-ELECTRIC'!S108+'NECO-GAS'!S108</f>
        <v>592389</v>
      </c>
      <c r="T108" s="60">
        <f>'NECO-ELECTRIC'!T108+'NECO-GAS'!T108</f>
        <v>577606</v>
      </c>
      <c r="U108" s="60">
        <f>'NECO-ELECTRIC'!U108+'NECO-GAS'!U108</f>
        <v>565836</v>
      </c>
      <c r="V108" s="60">
        <f>'NECO-ELECTRIC'!V108+'NECO-GAS'!V108</f>
        <v>589003</v>
      </c>
      <c r="W108" s="60">
        <f>'NECO-ELECTRIC'!W108+'NECO-GAS'!W108</f>
        <v>557175</v>
      </c>
      <c r="X108" s="266">
        <f>'NECO-ELECTRIC'!X108+'NECO-GAS'!X108</f>
        <v>575748</v>
      </c>
      <c r="Y108" s="61">
        <f>'NECO-ELECTRIC'!Y108+'NECO-GAS'!Y108</f>
        <v>562862</v>
      </c>
      <c r="Z108" s="259">
        <f>'NECO-ELECTRIC'!Z108+'NECO-GAS'!Z108</f>
        <v>557136</v>
      </c>
      <c r="AA108" s="259">
        <f>'NECO-ELECTRIC'!AA108+'NECO-GAS'!AA108</f>
        <v>695597</v>
      </c>
      <c r="AB108" s="259">
        <f>'NECO-ELECTRIC'!AB108+'NECO-GAS'!AB108</f>
        <v>581250</v>
      </c>
      <c r="AC108" s="259">
        <f>'NECO-ELECTRIC'!AC108+'NECO-GAS'!AC108</f>
        <v>564477</v>
      </c>
      <c r="AD108" s="259">
        <f>'NECO-ELECTRIC'!AD108+'NECO-GAS'!AD108</f>
        <v>617931</v>
      </c>
      <c r="AE108" s="259">
        <f>'NECO-ELECTRIC'!AE108+'NECO-GAS'!AE108</f>
        <v>599931</v>
      </c>
      <c r="AF108" s="259">
        <f>'NECO-ELECTRIC'!AF108+'NECO-GAS'!AF108</f>
        <v>610074</v>
      </c>
      <c r="AG108" s="259">
        <f>'NECO-ELECTRIC'!AG108+'NECO-GAS'!AG108</f>
        <v>585391</v>
      </c>
      <c r="AH108" s="259">
        <f>'NECO-ELECTRIC'!AH108+'NECO-GAS'!AH108</f>
        <v>600532</v>
      </c>
      <c r="AI108" s="395">
        <f>'NECO-ELECTRIC'!AI108+'NECO-GAS'!AI108</f>
        <v>621991</v>
      </c>
      <c r="AJ108" s="391">
        <f>'NECO-ELECTRIC'!AJ108+'NECO-GAS'!AJ108</f>
        <v>600027</v>
      </c>
      <c r="AK108" s="198">
        <f t="shared" ref="AK108:AT113" si="415">IF(ISERROR((O108-C108)/C108)=TRUE,0,(O108-C108)/C108)</f>
        <v>0.13743279569892472</v>
      </c>
      <c r="AL108" s="199">
        <f t="shared" si="415"/>
        <v>7.1212574479477292E-2</v>
      </c>
      <c r="AM108" s="200">
        <f t="shared" si="415"/>
        <v>2.9942337391072479E-2</v>
      </c>
      <c r="AN108" s="200">
        <f t="shared" si="415"/>
        <v>0.19945437391145959</v>
      </c>
      <c r="AO108" s="200">
        <f t="shared" si="415"/>
        <v>5.420613636242301E-2</v>
      </c>
      <c r="AP108" s="200">
        <f t="shared" si="415"/>
        <v>6.0802682833209977E-2</v>
      </c>
      <c r="AQ108" s="200">
        <f t="shared" si="415"/>
        <v>6.011229955541067E-2</v>
      </c>
      <c r="AR108" s="200">
        <f t="shared" si="415"/>
        <v>-1.7160392266142934E-2</v>
      </c>
      <c r="AS108" s="200">
        <f t="shared" si="415"/>
        <v>6.0100421053032135E-2</v>
      </c>
      <c r="AT108" s="200">
        <f t="shared" si="415"/>
        <v>-1.4477769827766234E-2</v>
      </c>
      <c r="AU108" s="200">
        <f t="shared" ref="AU108:BF113" si="416">IF(ISERROR((Y108-M108)/M108)=TRUE,0,(Y108-M108)/M108)</f>
        <v>-6.0352512629087134E-2</v>
      </c>
      <c r="AV108" s="200">
        <f t="shared" si="416"/>
        <v>8.6465348685639803E-3</v>
      </c>
      <c r="AW108" s="200">
        <f t="shared" si="416"/>
        <v>0.16757922653417484</v>
      </c>
      <c r="AX108" s="200">
        <f t="shared" si="416"/>
        <v>3.3917841553091348E-2</v>
      </c>
      <c r="AY108" s="200">
        <f t="shared" si="416"/>
        <v>1.486674049995685E-2</v>
      </c>
      <c r="AZ108" s="200">
        <f t="shared" si="416"/>
        <v>5.4365612240196974E-2</v>
      </c>
      <c r="BA108" s="200">
        <f t="shared" si="416"/>
        <v>1.2731499065647741E-2</v>
      </c>
      <c r="BB108" s="200">
        <f t="shared" si="416"/>
        <v>5.6211327444659509E-2</v>
      </c>
      <c r="BC108" s="200">
        <f t="shared" si="416"/>
        <v>3.4559483666645456E-2</v>
      </c>
      <c r="BD108" s="333">
        <f t="shared" si="416"/>
        <v>1.957375429327185E-2</v>
      </c>
      <c r="BE108" s="333">
        <f t="shared" si="416"/>
        <v>0.11632969892762597</v>
      </c>
      <c r="BF108" s="170">
        <f t="shared" si="416"/>
        <v>4.2169490818899938E-2</v>
      </c>
      <c r="BG108" s="97">
        <f t="shared" ref="BG108:BP112" si="417">O108-C108</f>
        <v>71984</v>
      </c>
      <c r="BH108" s="62">
        <f t="shared" si="417"/>
        <v>37373</v>
      </c>
      <c r="BI108" s="63">
        <f t="shared" si="417"/>
        <v>16170</v>
      </c>
      <c r="BJ108" s="63">
        <f t="shared" si="417"/>
        <v>97456</v>
      </c>
      <c r="BK108" s="63">
        <f t="shared" si="417"/>
        <v>30460</v>
      </c>
      <c r="BL108" s="63">
        <f t="shared" si="417"/>
        <v>33107</v>
      </c>
      <c r="BM108" s="63">
        <f t="shared" si="417"/>
        <v>32085</v>
      </c>
      <c r="BN108" s="63">
        <f t="shared" si="417"/>
        <v>-10284</v>
      </c>
      <c r="BO108" s="63">
        <f t="shared" si="417"/>
        <v>31588</v>
      </c>
      <c r="BP108" s="63">
        <f t="shared" si="417"/>
        <v>-8458</v>
      </c>
      <c r="BQ108" s="63">
        <f t="shared" ref="BQ108:CB112" si="418">Y108-M108</f>
        <v>-36152</v>
      </c>
      <c r="BR108" s="63">
        <f t="shared" si="418"/>
        <v>4776</v>
      </c>
      <c r="BS108" s="63">
        <f t="shared" si="418"/>
        <v>99837</v>
      </c>
      <c r="BT108" s="63">
        <f t="shared" si="418"/>
        <v>19068</v>
      </c>
      <c r="BU108" s="63">
        <f t="shared" si="418"/>
        <v>8269</v>
      </c>
      <c r="BV108" s="63">
        <f t="shared" si="418"/>
        <v>31862</v>
      </c>
      <c r="BW108" s="63">
        <f t="shared" si="418"/>
        <v>7542</v>
      </c>
      <c r="BX108" s="63">
        <f t="shared" si="418"/>
        <v>32468</v>
      </c>
      <c r="BY108" s="63">
        <f t="shared" si="418"/>
        <v>19555</v>
      </c>
      <c r="BZ108" s="352">
        <f t="shared" si="418"/>
        <v>11529</v>
      </c>
      <c r="CA108" s="352">
        <f t="shared" si="418"/>
        <v>64816</v>
      </c>
      <c r="CB108" s="361">
        <f t="shared" si="418"/>
        <v>24279</v>
      </c>
      <c r="CC108" s="367"/>
    </row>
    <row r="109" spans="1:81" s="57" customFormat="1" x14ac:dyDescent="0.3">
      <c r="A109" s="140"/>
      <c r="B109" s="58" t="s">
        <v>31</v>
      </c>
      <c r="C109" s="59">
        <f>'NECO-ELECTRIC'!C109+'NECO-GAS'!C109</f>
        <v>43234</v>
      </c>
      <c r="D109" s="60">
        <f>'NECO-ELECTRIC'!D109+'NECO-GAS'!D109</f>
        <v>50855</v>
      </c>
      <c r="E109" s="60">
        <f>'NECO-ELECTRIC'!E109+'NECO-GAS'!E109</f>
        <v>49961</v>
      </c>
      <c r="F109" s="60">
        <f>'NECO-ELECTRIC'!F109+'NECO-GAS'!F109</f>
        <v>51239</v>
      </c>
      <c r="G109" s="60">
        <f>'NECO-ELECTRIC'!G109+'NECO-GAS'!G109</f>
        <v>52256</v>
      </c>
      <c r="H109" s="60">
        <f>'NECO-ELECTRIC'!H109+'NECO-GAS'!H109</f>
        <v>47311</v>
      </c>
      <c r="I109" s="60">
        <f>'NECO-ELECTRIC'!I109+'NECO-GAS'!I109</f>
        <v>46280</v>
      </c>
      <c r="J109" s="60">
        <f>'NECO-ELECTRIC'!J109+'NECO-GAS'!J109</f>
        <v>50296</v>
      </c>
      <c r="K109" s="60">
        <f>'NECO-ELECTRIC'!K109+'NECO-GAS'!K109</f>
        <v>43441</v>
      </c>
      <c r="L109" s="266">
        <f>'NECO-ELECTRIC'!L109+'NECO-GAS'!L109</f>
        <v>47611</v>
      </c>
      <c r="M109" s="61">
        <f>'NECO-ELECTRIC'!M109+'NECO-GAS'!M109</f>
        <v>52735</v>
      </c>
      <c r="N109" s="60">
        <f>'NECO-ELECTRIC'!N109+'NECO-GAS'!N109</f>
        <v>65838</v>
      </c>
      <c r="O109" s="61">
        <f>'NECO-ELECTRIC'!O109+'NECO-GAS'!O109</f>
        <v>53600</v>
      </c>
      <c r="P109" s="60">
        <f>'NECO-ELECTRIC'!P109+'NECO-GAS'!P109</f>
        <v>49735</v>
      </c>
      <c r="Q109" s="60">
        <f>'NECO-ELECTRIC'!Q109+'NECO-GAS'!Q109</f>
        <v>51769</v>
      </c>
      <c r="R109" s="60">
        <f>'NECO-ELECTRIC'!R109+'NECO-GAS'!R109</f>
        <v>49486</v>
      </c>
      <c r="S109" s="60">
        <f>'NECO-ELECTRIC'!S109+'NECO-GAS'!S109</f>
        <v>49589</v>
      </c>
      <c r="T109" s="60">
        <f>'NECO-ELECTRIC'!T109+'NECO-GAS'!T109</f>
        <v>45543</v>
      </c>
      <c r="U109" s="60">
        <f>'NECO-ELECTRIC'!U109+'NECO-GAS'!U109</f>
        <v>50159</v>
      </c>
      <c r="V109" s="60">
        <f>'NECO-ELECTRIC'!V109+'NECO-GAS'!V109</f>
        <v>47864</v>
      </c>
      <c r="W109" s="60">
        <f>'NECO-ELECTRIC'!W109+'NECO-GAS'!W109</f>
        <v>43812</v>
      </c>
      <c r="X109" s="266">
        <f>'NECO-ELECTRIC'!X109+'NECO-GAS'!X109</f>
        <v>47657</v>
      </c>
      <c r="Y109" s="61">
        <f>'NECO-ELECTRIC'!Y109+'NECO-GAS'!Y109</f>
        <v>54942</v>
      </c>
      <c r="Z109" s="259">
        <f>'NECO-ELECTRIC'!Z109+'NECO-GAS'!Z109</f>
        <v>47796</v>
      </c>
      <c r="AA109" s="259">
        <f>'NECO-ELECTRIC'!AA109+'NECO-GAS'!AA109</f>
        <v>58736</v>
      </c>
      <c r="AB109" s="259">
        <f>'NECO-ELECTRIC'!AB109+'NECO-GAS'!AB109</f>
        <v>50106</v>
      </c>
      <c r="AC109" s="259">
        <f>'NECO-ELECTRIC'!AC109+'NECO-GAS'!AC109</f>
        <v>49761</v>
      </c>
      <c r="AD109" s="259">
        <f>'NECO-ELECTRIC'!AD109+'NECO-GAS'!AD109</f>
        <v>50922</v>
      </c>
      <c r="AE109" s="259">
        <f>'NECO-ELECTRIC'!AE109+'NECO-GAS'!AE109</f>
        <v>60298</v>
      </c>
      <c r="AF109" s="259">
        <f>'NECO-ELECTRIC'!AF109+'NECO-GAS'!AF109</f>
        <v>69100</v>
      </c>
      <c r="AG109" s="259">
        <f>'NECO-ELECTRIC'!AG109+'NECO-GAS'!AG109</f>
        <v>63871</v>
      </c>
      <c r="AH109" s="259">
        <f>'NECO-ELECTRIC'!AH109+'NECO-GAS'!AH109</f>
        <v>52283</v>
      </c>
      <c r="AI109" s="395">
        <f>'NECO-ELECTRIC'!AI109+'NECO-GAS'!AI109</f>
        <v>52124</v>
      </c>
      <c r="AJ109" s="391">
        <f>'NECO-ELECTRIC'!AJ109+'NECO-GAS'!AJ109</f>
        <v>49481</v>
      </c>
      <c r="AK109" s="198">
        <f t="shared" si="415"/>
        <v>0.23976499976870055</v>
      </c>
      <c r="AL109" s="199">
        <f t="shared" si="415"/>
        <v>-2.202339986235375E-2</v>
      </c>
      <c r="AM109" s="200">
        <f t="shared" si="415"/>
        <v>3.6188226816917198E-2</v>
      </c>
      <c r="AN109" s="200">
        <f t="shared" si="415"/>
        <v>-3.421222115966354E-2</v>
      </c>
      <c r="AO109" s="200">
        <f t="shared" si="415"/>
        <v>-5.1037201469687689E-2</v>
      </c>
      <c r="AP109" s="200">
        <f t="shared" si="415"/>
        <v>-3.7369744879626306E-2</v>
      </c>
      <c r="AQ109" s="200">
        <f t="shared" si="415"/>
        <v>8.3815903197925673E-2</v>
      </c>
      <c r="AR109" s="200">
        <f t="shared" si="415"/>
        <v>-4.8353745824717673E-2</v>
      </c>
      <c r="AS109" s="200">
        <f t="shared" si="415"/>
        <v>8.5403190534287885E-3</v>
      </c>
      <c r="AT109" s="200">
        <f t="shared" si="415"/>
        <v>9.6616328159458947E-4</v>
      </c>
      <c r="AU109" s="200">
        <f t="shared" si="416"/>
        <v>4.1850763250213328E-2</v>
      </c>
      <c r="AV109" s="200">
        <f t="shared" si="416"/>
        <v>-0.27403627084662352</v>
      </c>
      <c r="AW109" s="200">
        <f t="shared" si="416"/>
        <v>9.5820895522388067E-2</v>
      </c>
      <c r="AX109" s="200">
        <f t="shared" si="416"/>
        <v>7.4595355383532723E-3</v>
      </c>
      <c r="AY109" s="200">
        <f t="shared" si="416"/>
        <v>-3.8787691475593501E-2</v>
      </c>
      <c r="AZ109" s="200">
        <f t="shared" si="416"/>
        <v>2.9018308208382169E-2</v>
      </c>
      <c r="BA109" s="200">
        <f t="shared" si="416"/>
        <v>0.21595515134404808</v>
      </c>
      <c r="BB109" s="200">
        <f t="shared" si="416"/>
        <v>0.51724743648859317</v>
      </c>
      <c r="BC109" s="200">
        <f t="shared" si="416"/>
        <v>0.27337068123367692</v>
      </c>
      <c r="BD109" s="333">
        <f t="shared" si="416"/>
        <v>9.2324084907237175E-2</v>
      </c>
      <c r="BE109" s="333">
        <f t="shared" si="416"/>
        <v>0.18971971149456771</v>
      </c>
      <c r="BF109" s="170">
        <f t="shared" si="416"/>
        <v>3.8273496023669133E-2</v>
      </c>
      <c r="BG109" s="97">
        <f t="shared" si="417"/>
        <v>10366</v>
      </c>
      <c r="BH109" s="62">
        <f t="shared" si="417"/>
        <v>-1120</v>
      </c>
      <c r="BI109" s="63">
        <f t="shared" si="417"/>
        <v>1808</v>
      </c>
      <c r="BJ109" s="63">
        <f t="shared" si="417"/>
        <v>-1753</v>
      </c>
      <c r="BK109" s="63">
        <f t="shared" si="417"/>
        <v>-2667</v>
      </c>
      <c r="BL109" s="63">
        <f t="shared" si="417"/>
        <v>-1768</v>
      </c>
      <c r="BM109" s="63">
        <f t="shared" si="417"/>
        <v>3879</v>
      </c>
      <c r="BN109" s="63">
        <f t="shared" si="417"/>
        <v>-2432</v>
      </c>
      <c r="BO109" s="63">
        <f t="shared" si="417"/>
        <v>371</v>
      </c>
      <c r="BP109" s="63">
        <f t="shared" si="417"/>
        <v>46</v>
      </c>
      <c r="BQ109" s="63">
        <f t="shared" si="418"/>
        <v>2207</v>
      </c>
      <c r="BR109" s="63">
        <f t="shared" si="418"/>
        <v>-18042</v>
      </c>
      <c r="BS109" s="63">
        <f t="shared" si="418"/>
        <v>5136</v>
      </c>
      <c r="BT109" s="63">
        <f t="shared" si="418"/>
        <v>371</v>
      </c>
      <c r="BU109" s="63">
        <f t="shared" si="418"/>
        <v>-2008</v>
      </c>
      <c r="BV109" s="63">
        <f t="shared" si="418"/>
        <v>1436</v>
      </c>
      <c r="BW109" s="63">
        <f t="shared" si="418"/>
        <v>10709</v>
      </c>
      <c r="BX109" s="63">
        <f t="shared" si="418"/>
        <v>23557</v>
      </c>
      <c r="BY109" s="63">
        <f t="shared" si="418"/>
        <v>13712</v>
      </c>
      <c r="BZ109" s="352">
        <f t="shared" si="418"/>
        <v>4419</v>
      </c>
      <c r="CA109" s="352">
        <f t="shared" si="418"/>
        <v>8312</v>
      </c>
      <c r="CB109" s="361">
        <f t="shared" si="418"/>
        <v>1824</v>
      </c>
      <c r="CC109" s="367"/>
    </row>
    <row r="110" spans="1:81" s="57" customFormat="1" x14ac:dyDescent="0.3">
      <c r="A110" s="140"/>
      <c r="B110" s="58" t="s">
        <v>32</v>
      </c>
      <c r="C110" s="59">
        <f>'NECO-ELECTRIC'!C110+'NECO-GAS'!C110</f>
        <v>64990</v>
      </c>
      <c r="D110" s="60">
        <f>'NECO-ELECTRIC'!D110+'NECO-GAS'!D110</f>
        <v>63534</v>
      </c>
      <c r="E110" s="60">
        <f>'NECO-ELECTRIC'!E110+'NECO-GAS'!E110</f>
        <v>68716</v>
      </c>
      <c r="F110" s="60">
        <f>'NECO-ELECTRIC'!F110+'NECO-GAS'!F110</f>
        <v>59941</v>
      </c>
      <c r="G110" s="60">
        <f>'NECO-ELECTRIC'!G110+'NECO-GAS'!G110</f>
        <v>66119</v>
      </c>
      <c r="H110" s="60">
        <f>'NECO-ELECTRIC'!H110+'NECO-GAS'!H110</f>
        <v>68194</v>
      </c>
      <c r="I110" s="60">
        <f>'NECO-ELECTRIC'!I110+'NECO-GAS'!I110</f>
        <v>60857</v>
      </c>
      <c r="J110" s="60">
        <f>'NECO-ELECTRIC'!J110+'NECO-GAS'!J110</f>
        <v>72995</v>
      </c>
      <c r="K110" s="60">
        <f>'NECO-ELECTRIC'!K110+'NECO-GAS'!K110</f>
        <v>61933</v>
      </c>
      <c r="L110" s="266">
        <f>'NECO-ELECTRIC'!L110+'NECO-GAS'!L110</f>
        <v>67904</v>
      </c>
      <c r="M110" s="61">
        <f>'NECO-ELECTRIC'!M110+'NECO-GAS'!M110</f>
        <v>89579</v>
      </c>
      <c r="N110" s="60">
        <f>'NECO-ELECTRIC'!N110+'NECO-GAS'!N110</f>
        <v>69675</v>
      </c>
      <c r="O110" s="61">
        <f>'NECO-ELECTRIC'!O110+'NECO-GAS'!O110</f>
        <v>68245</v>
      </c>
      <c r="P110" s="60">
        <f>'NECO-ELECTRIC'!P110+'NECO-GAS'!P110</f>
        <v>62635</v>
      </c>
      <c r="Q110" s="60">
        <f>'NECO-ELECTRIC'!Q110+'NECO-GAS'!Q110</f>
        <v>67142</v>
      </c>
      <c r="R110" s="60">
        <f>'NECO-ELECTRIC'!R110+'NECO-GAS'!R110</f>
        <v>69751</v>
      </c>
      <c r="S110" s="60">
        <f>'NECO-ELECTRIC'!S110+'NECO-GAS'!S110</f>
        <v>71981</v>
      </c>
      <c r="T110" s="60">
        <f>'NECO-ELECTRIC'!T110+'NECO-GAS'!T110</f>
        <v>70878</v>
      </c>
      <c r="U110" s="60">
        <f>'NECO-ELECTRIC'!U110+'NECO-GAS'!U110</f>
        <v>72385</v>
      </c>
      <c r="V110" s="60">
        <f>'NECO-ELECTRIC'!V110+'NECO-GAS'!V110</f>
        <v>71681</v>
      </c>
      <c r="W110" s="60">
        <f>'NECO-ELECTRIC'!W110+'NECO-GAS'!W110</f>
        <v>65349</v>
      </c>
      <c r="X110" s="269">
        <f>'NECO-ELECTRIC'!X110+'NECO-GAS'!X110</f>
        <v>68083</v>
      </c>
      <c r="Y110" s="61">
        <f>'NECO-ELECTRIC'!Y110+'NECO-GAS'!Y110</f>
        <v>81394</v>
      </c>
      <c r="Z110" s="259">
        <f>'NECO-ELECTRIC'!Z110+'NECO-GAS'!Z110</f>
        <v>68259</v>
      </c>
      <c r="AA110" s="259">
        <f>'NECO-ELECTRIC'!AA110+'NECO-GAS'!AA110</f>
        <v>82495</v>
      </c>
      <c r="AB110" s="259">
        <f>'NECO-ELECTRIC'!AB110+'NECO-GAS'!AB110</f>
        <v>67508</v>
      </c>
      <c r="AC110" s="259">
        <f>'NECO-ELECTRIC'!AC110+'NECO-GAS'!AC110</f>
        <v>69784</v>
      </c>
      <c r="AD110" s="259">
        <f>'NECO-ELECTRIC'!AD110+'NECO-GAS'!AD110</f>
        <v>70437</v>
      </c>
      <c r="AE110" s="259">
        <f>'NECO-ELECTRIC'!AE110+'NECO-GAS'!AE110</f>
        <v>68679</v>
      </c>
      <c r="AF110" s="259">
        <f>'NECO-ELECTRIC'!AF110+'NECO-GAS'!AF110</f>
        <v>74945</v>
      </c>
      <c r="AG110" s="259">
        <f>'NECO-ELECTRIC'!AG110+'NECO-GAS'!AG110</f>
        <v>68911</v>
      </c>
      <c r="AH110" s="259">
        <f>'NECO-ELECTRIC'!AH110+'NECO-GAS'!AH110</f>
        <v>65414</v>
      </c>
      <c r="AI110" s="395">
        <f>'NECO-ELECTRIC'!AI110+'NECO-GAS'!AI110</f>
        <v>72758</v>
      </c>
      <c r="AJ110" s="391">
        <f>'NECO-ELECTRIC'!AJ110+'NECO-GAS'!AJ110</f>
        <v>69022</v>
      </c>
      <c r="AK110" s="198">
        <f t="shared" si="415"/>
        <v>5.0084628404369905E-2</v>
      </c>
      <c r="AL110" s="199">
        <f t="shared" si="415"/>
        <v>-1.4149903988415652E-2</v>
      </c>
      <c r="AM110" s="200">
        <f t="shared" si="415"/>
        <v>-2.2905873450142614E-2</v>
      </c>
      <c r="AN110" s="200">
        <f t="shared" si="415"/>
        <v>0.16366093325103018</v>
      </c>
      <c r="AO110" s="200">
        <f t="shared" si="415"/>
        <v>8.8658328165882733E-2</v>
      </c>
      <c r="AP110" s="200">
        <f t="shared" si="415"/>
        <v>3.9358301316831393E-2</v>
      </c>
      <c r="AQ110" s="200">
        <f t="shared" si="415"/>
        <v>0.18942767471285143</v>
      </c>
      <c r="AR110" s="200">
        <f t="shared" si="415"/>
        <v>-1.8001232961161722E-2</v>
      </c>
      <c r="AS110" s="200">
        <f t="shared" si="415"/>
        <v>5.5156378667269468E-2</v>
      </c>
      <c r="AT110" s="200">
        <f t="shared" si="415"/>
        <v>2.6360744580584353E-3</v>
      </c>
      <c r="AU110" s="200">
        <f t="shared" si="416"/>
        <v>-9.1371861708659394E-2</v>
      </c>
      <c r="AV110" s="200">
        <f t="shared" si="416"/>
        <v>-2.0322927879440258E-2</v>
      </c>
      <c r="AW110" s="200">
        <f t="shared" si="416"/>
        <v>0.20880650597113343</v>
      </c>
      <c r="AX110" s="200">
        <f t="shared" si="416"/>
        <v>7.7799952103456541E-2</v>
      </c>
      <c r="AY110" s="200">
        <f t="shared" si="416"/>
        <v>3.9349438503470259E-2</v>
      </c>
      <c r="AZ110" s="200">
        <f t="shared" si="416"/>
        <v>9.8349844446674606E-3</v>
      </c>
      <c r="BA110" s="200">
        <f t="shared" si="416"/>
        <v>-4.5873216543254471E-2</v>
      </c>
      <c r="BB110" s="200">
        <f t="shared" si="416"/>
        <v>5.7380287254155025E-2</v>
      </c>
      <c r="BC110" s="200">
        <f t="shared" si="416"/>
        <v>-4.7993368791876767E-2</v>
      </c>
      <c r="BD110" s="333">
        <f t="shared" si="416"/>
        <v>-8.7429025822742423E-2</v>
      </c>
      <c r="BE110" s="333">
        <f t="shared" si="416"/>
        <v>0.11337587415262666</v>
      </c>
      <c r="BF110" s="170">
        <f t="shared" si="416"/>
        <v>1.3791989189665555E-2</v>
      </c>
      <c r="BG110" s="97">
        <f t="shared" si="417"/>
        <v>3255</v>
      </c>
      <c r="BH110" s="62">
        <f t="shared" si="417"/>
        <v>-899</v>
      </c>
      <c r="BI110" s="63">
        <f t="shared" si="417"/>
        <v>-1574</v>
      </c>
      <c r="BJ110" s="63">
        <f t="shared" si="417"/>
        <v>9810</v>
      </c>
      <c r="BK110" s="63">
        <f t="shared" si="417"/>
        <v>5862</v>
      </c>
      <c r="BL110" s="63">
        <f t="shared" si="417"/>
        <v>2684</v>
      </c>
      <c r="BM110" s="63">
        <f t="shared" si="417"/>
        <v>11528</v>
      </c>
      <c r="BN110" s="63">
        <f t="shared" si="417"/>
        <v>-1314</v>
      </c>
      <c r="BO110" s="63">
        <f t="shared" si="417"/>
        <v>3416</v>
      </c>
      <c r="BP110" s="63">
        <f t="shared" si="417"/>
        <v>179</v>
      </c>
      <c r="BQ110" s="63">
        <f t="shared" si="418"/>
        <v>-8185</v>
      </c>
      <c r="BR110" s="63">
        <f t="shared" si="418"/>
        <v>-1416</v>
      </c>
      <c r="BS110" s="63">
        <f t="shared" si="418"/>
        <v>14250</v>
      </c>
      <c r="BT110" s="63">
        <f t="shared" si="418"/>
        <v>4873</v>
      </c>
      <c r="BU110" s="63">
        <f t="shared" si="418"/>
        <v>2642</v>
      </c>
      <c r="BV110" s="63">
        <f t="shared" si="418"/>
        <v>686</v>
      </c>
      <c r="BW110" s="63">
        <f t="shared" si="418"/>
        <v>-3302</v>
      </c>
      <c r="BX110" s="63">
        <f t="shared" si="418"/>
        <v>4067</v>
      </c>
      <c r="BY110" s="63">
        <f t="shared" si="418"/>
        <v>-3474</v>
      </c>
      <c r="BZ110" s="352">
        <f t="shared" si="418"/>
        <v>-6267</v>
      </c>
      <c r="CA110" s="352">
        <f t="shared" si="418"/>
        <v>7409</v>
      </c>
      <c r="CB110" s="361">
        <f t="shared" si="418"/>
        <v>939</v>
      </c>
      <c r="CC110" s="367"/>
    </row>
    <row r="111" spans="1:81" s="57" customFormat="1" x14ac:dyDescent="0.3">
      <c r="A111" s="140"/>
      <c r="B111" s="58" t="s">
        <v>33</v>
      </c>
      <c r="C111" s="59">
        <f>'NECO-ELECTRIC'!C111+'NECO-GAS'!C111</f>
        <v>13629</v>
      </c>
      <c r="D111" s="60">
        <f>'NECO-ELECTRIC'!D111+'NECO-GAS'!D111</f>
        <v>13696</v>
      </c>
      <c r="E111" s="60">
        <f>'NECO-ELECTRIC'!E111+'NECO-GAS'!E111</f>
        <v>15088</v>
      </c>
      <c r="F111" s="60">
        <f>'NECO-ELECTRIC'!F111+'NECO-GAS'!F111</f>
        <v>12730</v>
      </c>
      <c r="G111" s="60">
        <f>'NECO-ELECTRIC'!G111+'NECO-GAS'!G111</f>
        <v>14357</v>
      </c>
      <c r="H111" s="60">
        <f>'NECO-ELECTRIC'!H111+'NECO-GAS'!H111</f>
        <v>14463</v>
      </c>
      <c r="I111" s="60">
        <f>'NECO-ELECTRIC'!I111+'NECO-GAS'!I111</f>
        <v>12952</v>
      </c>
      <c r="J111" s="60">
        <f>'NECO-ELECTRIC'!J111+'NECO-GAS'!J111</f>
        <v>16058</v>
      </c>
      <c r="K111" s="60">
        <f>'NECO-ELECTRIC'!K111+'NECO-GAS'!K111</f>
        <v>12480</v>
      </c>
      <c r="L111" s="266">
        <f>'NECO-ELECTRIC'!L111+'NECO-GAS'!L111</f>
        <v>14622</v>
      </c>
      <c r="M111" s="61">
        <f>'NECO-ELECTRIC'!M111+'NECO-GAS'!M111</f>
        <v>19559</v>
      </c>
      <c r="N111" s="60">
        <f>'NECO-ELECTRIC'!N111+'NECO-GAS'!N111</f>
        <v>14097</v>
      </c>
      <c r="O111" s="61">
        <f>'NECO-ELECTRIC'!O111+'NECO-GAS'!O111</f>
        <v>14540</v>
      </c>
      <c r="P111" s="60">
        <f>'NECO-ELECTRIC'!P111+'NECO-GAS'!P111</f>
        <v>11974</v>
      </c>
      <c r="Q111" s="60">
        <f>'NECO-ELECTRIC'!Q111+'NECO-GAS'!Q111</f>
        <v>14469</v>
      </c>
      <c r="R111" s="60">
        <f>'NECO-ELECTRIC'!R111+'NECO-GAS'!R111</f>
        <v>14479</v>
      </c>
      <c r="S111" s="60">
        <f>'NECO-ELECTRIC'!S111+'NECO-GAS'!S111</f>
        <v>14800</v>
      </c>
      <c r="T111" s="60">
        <f>'NECO-ELECTRIC'!T111+'NECO-GAS'!T111</f>
        <v>14840</v>
      </c>
      <c r="U111" s="60">
        <f>'NECO-ELECTRIC'!U111+'NECO-GAS'!U111</f>
        <v>16151</v>
      </c>
      <c r="V111" s="60">
        <f>'NECO-ELECTRIC'!V111+'NECO-GAS'!V111</f>
        <v>15582</v>
      </c>
      <c r="W111" s="60">
        <f>'NECO-ELECTRIC'!W111+'NECO-GAS'!W111</f>
        <v>13374</v>
      </c>
      <c r="X111" s="266">
        <f>'NECO-ELECTRIC'!X111+'NECO-GAS'!X111</f>
        <v>14121</v>
      </c>
      <c r="Y111" s="61">
        <f>'NECO-ELECTRIC'!Y111+'NECO-GAS'!Y111</f>
        <v>17598</v>
      </c>
      <c r="Z111" s="259">
        <f>'NECO-ELECTRIC'!Z111+'NECO-GAS'!Z111</f>
        <v>14798</v>
      </c>
      <c r="AA111" s="259">
        <f>'NECO-ELECTRIC'!AA111+'NECO-GAS'!AA111</f>
        <v>17771</v>
      </c>
      <c r="AB111" s="259">
        <f>'NECO-ELECTRIC'!AB111+'NECO-GAS'!AB111</f>
        <v>14140</v>
      </c>
      <c r="AC111" s="259">
        <f>'NECO-ELECTRIC'!AC111+'NECO-GAS'!AC111</f>
        <v>14745</v>
      </c>
      <c r="AD111" s="259">
        <f>'NECO-ELECTRIC'!AD111+'NECO-GAS'!AD111</f>
        <v>14444</v>
      </c>
      <c r="AE111" s="259">
        <f>'NECO-ELECTRIC'!AE111+'NECO-GAS'!AE111</f>
        <v>14303</v>
      </c>
      <c r="AF111" s="259">
        <f>'NECO-ELECTRIC'!AF111+'NECO-GAS'!AF111</f>
        <v>15382</v>
      </c>
      <c r="AG111" s="259">
        <f>'NECO-ELECTRIC'!AG111+'NECO-GAS'!AG111</f>
        <v>14349</v>
      </c>
      <c r="AH111" s="259">
        <f>'NECO-ELECTRIC'!AH111+'NECO-GAS'!AH111</f>
        <v>12467</v>
      </c>
      <c r="AI111" s="395">
        <f>'NECO-ELECTRIC'!AI111+'NECO-GAS'!AI111</f>
        <v>14966</v>
      </c>
      <c r="AJ111" s="391">
        <f>'NECO-ELECTRIC'!AJ111+'NECO-GAS'!AJ111</f>
        <v>13963</v>
      </c>
      <c r="AK111" s="198">
        <f t="shared" si="415"/>
        <v>6.6842761758015998E-2</v>
      </c>
      <c r="AL111" s="199">
        <f t="shared" si="415"/>
        <v>-0.12573014018691589</v>
      </c>
      <c r="AM111" s="200">
        <f t="shared" si="415"/>
        <v>-4.1025980911983034E-2</v>
      </c>
      <c r="AN111" s="200">
        <f t="shared" si="415"/>
        <v>0.13739198743126474</v>
      </c>
      <c r="AO111" s="200">
        <f t="shared" si="415"/>
        <v>3.0856028418193217E-2</v>
      </c>
      <c r="AP111" s="200">
        <f t="shared" si="415"/>
        <v>2.6066514554380141E-2</v>
      </c>
      <c r="AQ111" s="200">
        <f t="shared" si="415"/>
        <v>0.24698888202594194</v>
      </c>
      <c r="AR111" s="200">
        <f t="shared" si="415"/>
        <v>-2.964254577157803E-2</v>
      </c>
      <c r="AS111" s="200">
        <f t="shared" si="415"/>
        <v>7.163461538461538E-2</v>
      </c>
      <c r="AT111" s="200">
        <f t="shared" si="415"/>
        <v>-3.4263438654082892E-2</v>
      </c>
      <c r="AU111" s="200">
        <f t="shared" si="416"/>
        <v>-0.10026074952707194</v>
      </c>
      <c r="AV111" s="200">
        <f t="shared" si="416"/>
        <v>4.9726892246577288E-2</v>
      </c>
      <c r="AW111" s="200">
        <f t="shared" si="416"/>
        <v>0.22221458046767537</v>
      </c>
      <c r="AX111" s="200">
        <f t="shared" si="416"/>
        <v>0.18089193252046099</v>
      </c>
      <c r="AY111" s="200">
        <f t="shared" si="416"/>
        <v>1.9075264358283228E-2</v>
      </c>
      <c r="AZ111" s="200">
        <f t="shared" si="416"/>
        <v>-2.4172940120174044E-3</v>
      </c>
      <c r="BA111" s="200">
        <f t="shared" si="416"/>
        <v>-3.3581081081081078E-2</v>
      </c>
      <c r="BB111" s="200">
        <f t="shared" si="416"/>
        <v>3.6522911051212935E-2</v>
      </c>
      <c r="BC111" s="200">
        <f t="shared" si="416"/>
        <v>-0.11157203888304129</v>
      </c>
      <c r="BD111" s="333">
        <f t="shared" si="416"/>
        <v>-0.19991015274034141</v>
      </c>
      <c r="BE111" s="333">
        <f t="shared" si="416"/>
        <v>0.11903693734110962</v>
      </c>
      <c r="BF111" s="170">
        <f t="shared" si="416"/>
        <v>-1.1189009276963388E-2</v>
      </c>
      <c r="BG111" s="97">
        <f t="shared" si="417"/>
        <v>911</v>
      </c>
      <c r="BH111" s="62">
        <f t="shared" si="417"/>
        <v>-1722</v>
      </c>
      <c r="BI111" s="63">
        <f t="shared" si="417"/>
        <v>-619</v>
      </c>
      <c r="BJ111" s="63">
        <f t="shared" si="417"/>
        <v>1749</v>
      </c>
      <c r="BK111" s="63">
        <f t="shared" si="417"/>
        <v>443</v>
      </c>
      <c r="BL111" s="63">
        <f t="shared" si="417"/>
        <v>377</v>
      </c>
      <c r="BM111" s="63">
        <f t="shared" si="417"/>
        <v>3199</v>
      </c>
      <c r="BN111" s="63">
        <f t="shared" si="417"/>
        <v>-476</v>
      </c>
      <c r="BO111" s="63">
        <f t="shared" si="417"/>
        <v>894</v>
      </c>
      <c r="BP111" s="63">
        <f t="shared" si="417"/>
        <v>-501</v>
      </c>
      <c r="BQ111" s="63">
        <f t="shared" si="418"/>
        <v>-1961</v>
      </c>
      <c r="BR111" s="63">
        <f t="shared" si="418"/>
        <v>701</v>
      </c>
      <c r="BS111" s="63">
        <f t="shared" si="418"/>
        <v>3231</v>
      </c>
      <c r="BT111" s="63">
        <f t="shared" si="418"/>
        <v>2166</v>
      </c>
      <c r="BU111" s="63">
        <f t="shared" si="418"/>
        <v>276</v>
      </c>
      <c r="BV111" s="63">
        <f t="shared" si="418"/>
        <v>-35</v>
      </c>
      <c r="BW111" s="63">
        <f t="shared" si="418"/>
        <v>-497</v>
      </c>
      <c r="BX111" s="63">
        <f t="shared" si="418"/>
        <v>542</v>
      </c>
      <c r="BY111" s="63">
        <f t="shared" si="418"/>
        <v>-1802</v>
      </c>
      <c r="BZ111" s="352">
        <f t="shared" si="418"/>
        <v>-3115</v>
      </c>
      <c r="CA111" s="352">
        <f t="shared" si="418"/>
        <v>1592</v>
      </c>
      <c r="CB111" s="361">
        <f t="shared" si="418"/>
        <v>-158</v>
      </c>
      <c r="CC111" s="367"/>
    </row>
    <row r="112" spans="1:81" s="57" customFormat="1" x14ac:dyDescent="0.3">
      <c r="A112" s="140"/>
      <c r="B112" s="58" t="s">
        <v>34</v>
      </c>
      <c r="C112" s="59">
        <f>'NECO-ELECTRIC'!C112+'NECO-GAS'!C112</f>
        <v>2119</v>
      </c>
      <c r="D112" s="60">
        <f>'NECO-ELECTRIC'!D112+'NECO-GAS'!D112</f>
        <v>2099</v>
      </c>
      <c r="E112" s="60">
        <f>'NECO-ELECTRIC'!E112+'NECO-GAS'!E112</f>
        <v>2330</v>
      </c>
      <c r="F112" s="60">
        <f>'NECO-ELECTRIC'!F112+'NECO-GAS'!F112</f>
        <v>2115</v>
      </c>
      <c r="G112" s="60">
        <f>'NECO-ELECTRIC'!G112+'NECO-GAS'!G112</f>
        <v>2126</v>
      </c>
      <c r="H112" s="60">
        <f>'NECO-ELECTRIC'!H112+'NECO-GAS'!H112</f>
        <v>2238</v>
      </c>
      <c r="I112" s="60">
        <f>'NECO-ELECTRIC'!I112+'NECO-GAS'!I112</f>
        <v>1925</v>
      </c>
      <c r="J112" s="60">
        <f>'NECO-ELECTRIC'!J112+'NECO-GAS'!J112</f>
        <v>2291</v>
      </c>
      <c r="K112" s="60">
        <f>'NECO-ELECTRIC'!K112+'NECO-GAS'!K112</f>
        <v>1821</v>
      </c>
      <c r="L112" s="266">
        <f>'NECO-ELECTRIC'!L112+'NECO-GAS'!L112</f>
        <v>2142</v>
      </c>
      <c r="M112" s="61">
        <f>'NECO-ELECTRIC'!M112+'NECO-GAS'!M112</f>
        <v>3249</v>
      </c>
      <c r="N112" s="60">
        <f>'NECO-ELECTRIC'!N112+'NECO-GAS'!N112</f>
        <v>2415</v>
      </c>
      <c r="O112" s="61">
        <f>'NECO-ELECTRIC'!O112+'NECO-GAS'!O112</f>
        <v>2236</v>
      </c>
      <c r="P112" s="60">
        <f>'NECO-ELECTRIC'!P112+'NECO-GAS'!P112</f>
        <v>1871</v>
      </c>
      <c r="Q112" s="60">
        <f>'NECO-ELECTRIC'!Q112+'NECO-GAS'!Q112</f>
        <v>2364</v>
      </c>
      <c r="R112" s="60">
        <f>'NECO-ELECTRIC'!R112+'NECO-GAS'!R112</f>
        <v>2232</v>
      </c>
      <c r="S112" s="60">
        <f>'NECO-ELECTRIC'!S112+'NECO-GAS'!S112</f>
        <v>2311</v>
      </c>
      <c r="T112" s="60">
        <f>'NECO-ELECTRIC'!T112+'NECO-GAS'!T112</f>
        <v>2198</v>
      </c>
      <c r="U112" s="60">
        <f>'NECO-ELECTRIC'!U112+'NECO-GAS'!U112</f>
        <v>2721</v>
      </c>
      <c r="V112" s="60">
        <f>'NECO-ELECTRIC'!V112+'NECO-GAS'!V112</f>
        <v>2489</v>
      </c>
      <c r="W112" s="60">
        <f>'NECO-ELECTRIC'!W112+'NECO-GAS'!W112</f>
        <v>2187</v>
      </c>
      <c r="X112" s="266">
        <f>'NECO-ELECTRIC'!X112+'NECO-GAS'!X112</f>
        <v>2222</v>
      </c>
      <c r="Y112" s="61">
        <f>'NECO-ELECTRIC'!Y112+'NECO-GAS'!Y112</f>
        <v>2450</v>
      </c>
      <c r="Z112" s="259">
        <f>'NECO-ELECTRIC'!Z112+'NECO-GAS'!Z112</f>
        <v>2340</v>
      </c>
      <c r="AA112" s="259">
        <f>'NECO-ELECTRIC'!AA112+'NECO-GAS'!AA112</f>
        <v>2672</v>
      </c>
      <c r="AB112" s="259">
        <f>'NECO-ELECTRIC'!AB112+'NECO-GAS'!AB112</f>
        <v>2195</v>
      </c>
      <c r="AC112" s="259">
        <f>'NECO-ELECTRIC'!AC112+'NECO-GAS'!AC112</f>
        <v>2232</v>
      </c>
      <c r="AD112" s="259">
        <f>'NECO-ELECTRIC'!AD112+'NECO-GAS'!AD112</f>
        <v>2141</v>
      </c>
      <c r="AE112" s="259">
        <f>'NECO-ELECTRIC'!AE112+'NECO-GAS'!AE112</f>
        <v>2300</v>
      </c>
      <c r="AF112" s="259">
        <f>'NECO-ELECTRIC'!AF112+'NECO-GAS'!AF112</f>
        <v>2386</v>
      </c>
      <c r="AG112" s="259">
        <f>'NECO-ELECTRIC'!AG112+'NECO-GAS'!AG112</f>
        <v>2203</v>
      </c>
      <c r="AH112" s="259">
        <f>'NECO-ELECTRIC'!AH112+'NECO-GAS'!AH112</f>
        <v>1827</v>
      </c>
      <c r="AI112" s="395">
        <f>'NECO-ELECTRIC'!AI112+'NECO-GAS'!AI112</f>
        <v>2339</v>
      </c>
      <c r="AJ112" s="391">
        <f>'NECO-ELECTRIC'!AJ112+'NECO-GAS'!AJ112</f>
        <v>2216</v>
      </c>
      <c r="AK112" s="198">
        <f t="shared" si="415"/>
        <v>5.5214723926380369E-2</v>
      </c>
      <c r="AL112" s="199">
        <f t="shared" si="415"/>
        <v>-0.10862315388280133</v>
      </c>
      <c r="AM112" s="200">
        <f t="shared" si="415"/>
        <v>1.4592274678111588E-2</v>
      </c>
      <c r="AN112" s="200">
        <f t="shared" si="415"/>
        <v>5.5319148936170209E-2</v>
      </c>
      <c r="AO112" s="200">
        <f t="shared" si="415"/>
        <v>8.7017873941674512E-2</v>
      </c>
      <c r="AP112" s="200">
        <f t="shared" si="415"/>
        <v>-1.7873100983020553E-2</v>
      </c>
      <c r="AQ112" s="200">
        <f t="shared" si="415"/>
        <v>0.41350649350649349</v>
      </c>
      <c r="AR112" s="200">
        <f t="shared" si="415"/>
        <v>8.6425141859450022E-2</v>
      </c>
      <c r="AS112" s="200">
        <f t="shared" si="415"/>
        <v>0.20098846787479407</v>
      </c>
      <c r="AT112" s="200">
        <f t="shared" si="415"/>
        <v>3.7348272642390289E-2</v>
      </c>
      <c r="AU112" s="200">
        <f t="shared" si="416"/>
        <v>-0.24592182209910743</v>
      </c>
      <c r="AV112" s="200">
        <f t="shared" si="416"/>
        <v>-3.1055900621118012E-2</v>
      </c>
      <c r="AW112" s="200">
        <f t="shared" si="416"/>
        <v>0.19499105545617174</v>
      </c>
      <c r="AX112" s="200">
        <f t="shared" si="416"/>
        <v>0.1731694281133084</v>
      </c>
      <c r="AY112" s="200">
        <f t="shared" si="416"/>
        <v>-5.5837563451776651E-2</v>
      </c>
      <c r="AZ112" s="200">
        <f t="shared" si="416"/>
        <v>-4.0770609318996419E-2</v>
      </c>
      <c r="BA112" s="200">
        <f t="shared" si="416"/>
        <v>-4.7598442232799658E-3</v>
      </c>
      <c r="BB112" s="200">
        <f t="shared" si="416"/>
        <v>8.5532302092811652E-2</v>
      </c>
      <c r="BC112" s="200">
        <f t="shared" si="416"/>
        <v>-0.19037118706357956</v>
      </c>
      <c r="BD112" s="333">
        <f t="shared" si="416"/>
        <v>-0.26597026918441141</v>
      </c>
      <c r="BE112" s="333">
        <f t="shared" si="416"/>
        <v>6.9501600365797903E-2</v>
      </c>
      <c r="BF112" s="170">
        <f t="shared" si="416"/>
        <v>-2.7002700270027003E-3</v>
      </c>
      <c r="BG112" s="97">
        <f t="shared" si="417"/>
        <v>117</v>
      </c>
      <c r="BH112" s="62">
        <f t="shared" si="417"/>
        <v>-228</v>
      </c>
      <c r="BI112" s="63">
        <f t="shared" si="417"/>
        <v>34</v>
      </c>
      <c r="BJ112" s="63">
        <f t="shared" si="417"/>
        <v>117</v>
      </c>
      <c r="BK112" s="63">
        <f t="shared" si="417"/>
        <v>185</v>
      </c>
      <c r="BL112" s="63">
        <f t="shared" si="417"/>
        <v>-40</v>
      </c>
      <c r="BM112" s="63">
        <f t="shared" si="417"/>
        <v>796</v>
      </c>
      <c r="BN112" s="63">
        <f t="shared" si="417"/>
        <v>198</v>
      </c>
      <c r="BO112" s="63">
        <f t="shared" si="417"/>
        <v>366</v>
      </c>
      <c r="BP112" s="63">
        <f t="shared" si="417"/>
        <v>80</v>
      </c>
      <c r="BQ112" s="63">
        <f t="shared" si="418"/>
        <v>-799</v>
      </c>
      <c r="BR112" s="63">
        <f t="shared" si="418"/>
        <v>-75</v>
      </c>
      <c r="BS112" s="63">
        <f t="shared" si="418"/>
        <v>436</v>
      </c>
      <c r="BT112" s="63">
        <f t="shared" si="418"/>
        <v>324</v>
      </c>
      <c r="BU112" s="63">
        <f t="shared" si="418"/>
        <v>-132</v>
      </c>
      <c r="BV112" s="63">
        <f t="shared" si="418"/>
        <v>-91</v>
      </c>
      <c r="BW112" s="63">
        <f t="shared" si="418"/>
        <v>-11</v>
      </c>
      <c r="BX112" s="63">
        <f t="shared" si="418"/>
        <v>188</v>
      </c>
      <c r="BY112" s="63">
        <f t="shared" si="418"/>
        <v>-518</v>
      </c>
      <c r="BZ112" s="352">
        <f t="shared" si="418"/>
        <v>-662</v>
      </c>
      <c r="CA112" s="352">
        <f t="shared" si="418"/>
        <v>152</v>
      </c>
      <c r="CB112" s="361">
        <f t="shared" si="418"/>
        <v>-6</v>
      </c>
      <c r="CC112" s="367"/>
    </row>
    <row r="113" spans="1:81" s="70" customFormat="1" ht="15" thickBot="1" x14ac:dyDescent="0.35">
      <c r="A113" s="141"/>
      <c r="B113" s="64" t="s">
        <v>35</v>
      </c>
      <c r="C113" s="65">
        <f>SUM(C108:C112)</f>
        <v>647748</v>
      </c>
      <c r="D113" s="66">
        <f t="shared" ref="D113:BI127" si="419">SUM(D108:D112)</f>
        <v>654993</v>
      </c>
      <c r="E113" s="66">
        <f t="shared" si="419"/>
        <v>676133</v>
      </c>
      <c r="F113" s="67">
        <f t="shared" si="419"/>
        <v>614638</v>
      </c>
      <c r="G113" s="66">
        <f t="shared" si="419"/>
        <v>696787</v>
      </c>
      <c r="H113" s="66">
        <f t="shared" si="419"/>
        <v>676705</v>
      </c>
      <c r="I113" s="66">
        <f t="shared" si="419"/>
        <v>655765</v>
      </c>
      <c r="J113" s="66">
        <f t="shared" si="419"/>
        <v>740927</v>
      </c>
      <c r="K113" s="66">
        <f t="shared" si="419"/>
        <v>645262</v>
      </c>
      <c r="L113" s="267">
        <f t="shared" si="419"/>
        <v>716485</v>
      </c>
      <c r="M113" s="67">
        <f t="shared" si="419"/>
        <v>764136</v>
      </c>
      <c r="N113" s="66">
        <f t="shared" si="419"/>
        <v>704385</v>
      </c>
      <c r="O113" s="67">
        <f t="shared" si="419"/>
        <v>734381</v>
      </c>
      <c r="P113" s="66">
        <f t="shared" si="419"/>
        <v>688397</v>
      </c>
      <c r="Q113" s="66">
        <f t="shared" si="419"/>
        <v>691952</v>
      </c>
      <c r="R113" s="66">
        <f t="shared" si="419"/>
        <v>722017</v>
      </c>
      <c r="S113" s="66">
        <f t="shared" ref="S113:T113" si="420">SUM(S108:S112)</f>
        <v>731070</v>
      </c>
      <c r="T113" s="66">
        <f t="shared" si="420"/>
        <v>711065</v>
      </c>
      <c r="U113" s="66">
        <f t="shared" ref="U113:V113" si="421">SUM(U108:U112)</f>
        <v>707252</v>
      </c>
      <c r="V113" s="66">
        <f t="shared" si="421"/>
        <v>726619</v>
      </c>
      <c r="W113" s="66">
        <f t="shared" ref="W113" si="422">SUM(W108:W112)</f>
        <v>681897</v>
      </c>
      <c r="X113" s="267">
        <f t="shared" ref="X113:Y113" si="423">SUM(X108:X112)</f>
        <v>707831</v>
      </c>
      <c r="Y113" s="67">
        <f t="shared" si="423"/>
        <v>719246</v>
      </c>
      <c r="Z113" s="234">
        <f t="shared" ref="Z113" si="424">SUM(Z108:Z112)</f>
        <v>690329</v>
      </c>
      <c r="AA113" s="234">
        <f t="shared" ref="AA113:AB113" si="425">SUM(AA108:AA112)</f>
        <v>857271</v>
      </c>
      <c r="AB113" s="234">
        <f t="shared" si="425"/>
        <v>715199</v>
      </c>
      <c r="AC113" s="234">
        <f t="shared" ref="AC113:AD113" si="426">SUM(AC108:AC112)</f>
        <v>700999</v>
      </c>
      <c r="AD113" s="234">
        <f t="shared" si="426"/>
        <v>755875</v>
      </c>
      <c r="AE113" s="234">
        <f t="shared" ref="AE113" si="427">SUM(AE108:AE112)</f>
        <v>745511</v>
      </c>
      <c r="AF113" s="234">
        <f t="shared" ref="AF113" si="428">SUM(AF108:AF112)</f>
        <v>771887</v>
      </c>
      <c r="AG113" s="234">
        <f t="shared" ref="AG113:AH113" si="429">SUM(AG108:AG112)</f>
        <v>734725</v>
      </c>
      <c r="AH113" s="234">
        <f t="shared" si="429"/>
        <v>732523</v>
      </c>
      <c r="AI113" s="66">
        <f t="shared" ref="AI113" si="430">SUM(AI108:AI112)</f>
        <v>764178</v>
      </c>
      <c r="AJ113" s="377">
        <f t="shared" ref="AJ113" si="431">SUM(AJ108:AJ112)</f>
        <v>734709</v>
      </c>
      <c r="AK113" s="172">
        <f t="shared" si="415"/>
        <v>0.13374491314523548</v>
      </c>
      <c r="AL113" s="175">
        <f t="shared" si="415"/>
        <v>5.0999018310119347E-2</v>
      </c>
      <c r="AM113" s="176">
        <f t="shared" si="415"/>
        <v>2.3396284458826886E-2</v>
      </c>
      <c r="AN113" s="176">
        <f t="shared" si="415"/>
        <v>0.17470283321239494</v>
      </c>
      <c r="AO113" s="176">
        <f t="shared" si="415"/>
        <v>4.9201549397448571E-2</v>
      </c>
      <c r="AP113" s="176">
        <f t="shared" si="415"/>
        <v>5.0775448681478638E-2</v>
      </c>
      <c r="AQ113" s="176">
        <f t="shared" si="415"/>
        <v>7.8514406837815381E-2</v>
      </c>
      <c r="AR113" s="176">
        <f t="shared" si="415"/>
        <v>-1.9310944263065052E-2</v>
      </c>
      <c r="AS113" s="176">
        <f t="shared" si="415"/>
        <v>5.6775387362032789E-2</v>
      </c>
      <c r="AT113" s="176">
        <f t="shared" si="415"/>
        <v>-1.2078410573843137E-2</v>
      </c>
      <c r="AU113" s="176">
        <f t="shared" si="416"/>
        <v>-5.874608708397458E-2</v>
      </c>
      <c r="AV113" s="176">
        <f t="shared" si="416"/>
        <v>-1.9954996202360926E-2</v>
      </c>
      <c r="AW113" s="176">
        <f t="shared" si="416"/>
        <v>0.16733820727932777</v>
      </c>
      <c r="AX113" s="176">
        <f t="shared" si="416"/>
        <v>3.8933929113578354E-2</v>
      </c>
      <c r="AY113" s="176">
        <f t="shared" si="416"/>
        <v>1.3074606331074988E-2</v>
      </c>
      <c r="AZ113" s="176">
        <f t="shared" si="416"/>
        <v>4.6893632698399065E-2</v>
      </c>
      <c r="BA113" s="176">
        <f t="shared" si="416"/>
        <v>1.9753238403983204E-2</v>
      </c>
      <c r="BB113" s="176">
        <f t="shared" si="416"/>
        <v>8.5536484006384791E-2</v>
      </c>
      <c r="BC113" s="176">
        <f t="shared" si="416"/>
        <v>3.8844711644505779E-2</v>
      </c>
      <c r="BD113" s="327">
        <f t="shared" si="416"/>
        <v>8.1253036323024851E-3</v>
      </c>
      <c r="BE113" s="327">
        <f t="shared" si="416"/>
        <v>0.12066485114320785</v>
      </c>
      <c r="BF113" s="177">
        <f t="shared" si="416"/>
        <v>3.7972340855373668E-2</v>
      </c>
      <c r="BG113" s="65">
        <f t="shared" si="419"/>
        <v>86633</v>
      </c>
      <c r="BH113" s="68">
        <f t="shared" si="419"/>
        <v>33404</v>
      </c>
      <c r="BI113" s="69">
        <f t="shared" si="419"/>
        <v>15819</v>
      </c>
      <c r="BJ113" s="69">
        <f t="shared" ref="BJ113:BK113" si="432">SUM(BJ108:BJ112)</f>
        <v>107379</v>
      </c>
      <c r="BK113" s="69">
        <f t="shared" si="432"/>
        <v>34283</v>
      </c>
      <c r="BL113" s="69">
        <f t="shared" ref="BL113:BM113" si="433">SUM(BL108:BL112)</f>
        <v>34360</v>
      </c>
      <c r="BM113" s="69">
        <f t="shared" si="433"/>
        <v>51487</v>
      </c>
      <c r="BN113" s="69">
        <f t="shared" ref="BN113:BO113" si="434">SUM(BN108:BN112)</f>
        <v>-14308</v>
      </c>
      <c r="BO113" s="69">
        <f t="shared" si="434"/>
        <v>36635</v>
      </c>
      <c r="BP113" s="69">
        <f t="shared" ref="BP113:BQ113" si="435">SUM(BP108:BP112)</f>
        <v>-8654</v>
      </c>
      <c r="BQ113" s="69">
        <f t="shared" si="435"/>
        <v>-44890</v>
      </c>
      <c r="BR113" s="69">
        <f t="shared" ref="BR113" si="436">SUM(BR108:BR112)</f>
        <v>-14056</v>
      </c>
      <c r="BS113" s="69">
        <f t="shared" ref="BS113:BT113" si="437">SUM(BS108:BS112)</f>
        <v>122890</v>
      </c>
      <c r="BT113" s="69">
        <f t="shared" si="437"/>
        <v>26802</v>
      </c>
      <c r="BU113" s="69">
        <f t="shared" ref="BU113:BV113" si="438">SUM(BU108:BU112)</f>
        <v>9047</v>
      </c>
      <c r="BV113" s="69">
        <f t="shared" si="438"/>
        <v>33858</v>
      </c>
      <c r="BW113" s="69">
        <f t="shared" ref="BW113:BX113" si="439">SUM(BW108:BW112)</f>
        <v>14441</v>
      </c>
      <c r="BX113" s="69">
        <f t="shared" si="439"/>
        <v>60822</v>
      </c>
      <c r="BY113" s="69">
        <f t="shared" ref="BY113:BZ113" si="440">SUM(BY108:BY112)</f>
        <v>27473</v>
      </c>
      <c r="BZ113" s="340">
        <f t="shared" si="440"/>
        <v>5904</v>
      </c>
      <c r="CA113" s="340">
        <f t="shared" ref="CA113:CB113" si="441">SUM(CA108:CA112)</f>
        <v>82281</v>
      </c>
      <c r="CB113" s="340">
        <f t="shared" si="441"/>
        <v>26878</v>
      </c>
      <c r="CC113" s="368"/>
    </row>
    <row r="114" spans="1:81" s="38" customFormat="1" x14ac:dyDescent="0.3">
      <c r="A114" s="140">
        <f>+A107+1</f>
        <v>16</v>
      </c>
      <c r="B114" s="96" t="s">
        <v>38</v>
      </c>
      <c r="C114" s="87"/>
      <c r="D114" s="88"/>
      <c r="E114" s="88"/>
      <c r="F114" s="88"/>
      <c r="G114" s="88"/>
      <c r="H114" s="88"/>
      <c r="I114" s="88"/>
      <c r="J114" s="88"/>
      <c r="K114" s="88"/>
      <c r="L114" s="279"/>
      <c r="M114" s="89"/>
      <c r="N114" s="290"/>
      <c r="O114" s="89"/>
      <c r="P114" s="88"/>
      <c r="Q114" s="88"/>
      <c r="R114" s="88"/>
      <c r="S114" s="88"/>
      <c r="T114" s="88"/>
      <c r="U114" s="88"/>
      <c r="V114" s="88"/>
      <c r="W114" s="88"/>
      <c r="X114" s="279"/>
      <c r="Y114" s="8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88"/>
      <c r="AJ114" s="382"/>
      <c r="AK114" s="194"/>
      <c r="AL114" s="195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328"/>
      <c r="BE114" s="328"/>
      <c r="BF114" s="197"/>
      <c r="BG114" s="87"/>
      <c r="BH114" s="90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344"/>
      <c r="CA114" s="344"/>
      <c r="CB114" s="344"/>
      <c r="CC114" s="369"/>
    </row>
    <row r="115" spans="1:81" s="38" customFormat="1" x14ac:dyDescent="0.3">
      <c r="A115" s="140"/>
      <c r="B115" s="39" t="s">
        <v>30</v>
      </c>
      <c r="C115" s="92">
        <f>+C94-C101</f>
        <v>-4469601.5300000012</v>
      </c>
      <c r="D115" s="93">
        <f>+D94-D101</f>
        <v>-12582300.629999995</v>
      </c>
      <c r="E115" s="93">
        <f t="shared" ref="E115:O119" si="442">+E94-E101</f>
        <v>-8232801.1299999952</v>
      </c>
      <c r="F115" s="93">
        <f t="shared" si="442"/>
        <v>-1468511.5199999958</v>
      </c>
      <c r="G115" s="93">
        <f t="shared" si="442"/>
        <v>10157627.849999994</v>
      </c>
      <c r="H115" s="93">
        <f t="shared" si="442"/>
        <v>4679098.7800000012</v>
      </c>
      <c r="I115" s="93">
        <f t="shared" si="442"/>
        <v>-5798040.2800000012</v>
      </c>
      <c r="J115" s="93">
        <f t="shared" si="442"/>
        <v>-2638477.8100000024</v>
      </c>
      <c r="K115" s="93">
        <f t="shared" si="442"/>
        <v>5066323.1900000051</v>
      </c>
      <c r="L115" s="277">
        <f t="shared" si="442"/>
        <v>15679756.099999994</v>
      </c>
      <c r="M115" s="35">
        <f t="shared" si="442"/>
        <v>17730005.419999987</v>
      </c>
      <c r="N115" s="93">
        <f>+N94-N101</f>
        <v>-2378039.2399999946</v>
      </c>
      <c r="O115" s="35">
        <f>+O94-O101</f>
        <v>-1732963.6300000101</v>
      </c>
      <c r="P115" s="93">
        <f t="shared" ref="P115:S115" si="443">+P94-P101</f>
        <v>2146626.3900000006</v>
      </c>
      <c r="Q115" s="93">
        <f t="shared" si="443"/>
        <v>1646842.7900000066</v>
      </c>
      <c r="R115" s="93">
        <f t="shared" si="443"/>
        <v>-5539273.9799999967</v>
      </c>
      <c r="S115" s="93">
        <f t="shared" si="443"/>
        <v>20023939.359999985</v>
      </c>
      <c r="T115" s="93">
        <f t="shared" ref="T115:U115" si="444">+T94-T101</f>
        <v>10606888.920000002</v>
      </c>
      <c r="U115" s="93">
        <f t="shared" si="444"/>
        <v>-4381893.3100000024</v>
      </c>
      <c r="V115" s="93">
        <f t="shared" ref="V115:W115" si="445">+V94-V101</f>
        <v>-2660060</v>
      </c>
      <c r="W115" s="93">
        <f t="shared" si="445"/>
        <v>4882823.4900000021</v>
      </c>
      <c r="X115" s="277">
        <f t="shared" ref="X115:Y115" si="446">+X94-X101</f>
        <v>20738362.63000001</v>
      </c>
      <c r="Y115" s="35">
        <f t="shared" si="446"/>
        <v>23870261.010000005</v>
      </c>
      <c r="Z115" s="244">
        <f t="shared" ref="Z115" si="447">+Z94-Z101</f>
        <v>12680148</v>
      </c>
      <c r="AA115" s="244">
        <f t="shared" ref="AA115:AB115" si="448">+AA94-AA101</f>
        <v>-6758412.5199999958</v>
      </c>
      <c r="AB115" s="244">
        <f t="shared" si="448"/>
        <v>-6229057.25</v>
      </c>
      <c r="AC115" s="244">
        <f t="shared" ref="AC115:AD115" si="449">+AC94-AC101</f>
        <v>-20491800.170000002</v>
      </c>
      <c r="AD115" s="244">
        <f t="shared" si="449"/>
        <v>2328059.5299999937</v>
      </c>
      <c r="AE115" s="244">
        <f t="shared" ref="AE115:AF115" si="450">+AE94-AE101</f>
        <v>5740115</v>
      </c>
      <c r="AF115" s="244">
        <f t="shared" si="450"/>
        <v>-508582.54000000656</v>
      </c>
      <c r="AG115" s="244">
        <f t="shared" ref="AG115:AH115" si="451">+AG94-AG101</f>
        <v>2416215.0100000054</v>
      </c>
      <c r="AH115" s="244">
        <f t="shared" si="451"/>
        <v>-6360225.6100000069</v>
      </c>
      <c r="AI115" s="93">
        <f t="shared" ref="AI115" si="452">+AI94-AI101</f>
        <v>-2293348.6799999997</v>
      </c>
      <c r="AJ115" s="389">
        <f t="shared" ref="AJ115" si="453">+AJ94-AJ101</f>
        <v>25730353.790000007</v>
      </c>
      <c r="AK115" s="198">
        <f t="shared" ref="AK115:AT120" si="454">IF(ISERROR((O115-C115)/C115)=TRUE,0,(O115-C115)/C115)</f>
        <v>-0.61227782423816879</v>
      </c>
      <c r="AL115" s="199">
        <f t="shared" si="454"/>
        <v>-1.1706068272507968</v>
      </c>
      <c r="AM115" s="200">
        <f t="shared" si="454"/>
        <v>-1.2000343217327305</v>
      </c>
      <c r="AN115" s="200">
        <f t="shared" si="454"/>
        <v>2.7720330447254593</v>
      </c>
      <c r="AO115" s="200">
        <f t="shared" si="454"/>
        <v>0.97132043580430993</v>
      </c>
      <c r="AP115" s="200">
        <f t="shared" si="454"/>
        <v>1.2668657830728676</v>
      </c>
      <c r="AQ115" s="200">
        <f t="shared" si="454"/>
        <v>-0.24424579713337186</v>
      </c>
      <c r="AR115" s="200">
        <f t="shared" si="454"/>
        <v>8.1797883303015521E-3</v>
      </c>
      <c r="AS115" s="200">
        <f t="shared" si="454"/>
        <v>-3.6219501425056699E-2</v>
      </c>
      <c r="AT115" s="200">
        <f t="shared" si="454"/>
        <v>0.32262023068075774</v>
      </c>
      <c r="AU115" s="200">
        <f t="shared" ref="AU115:BF120" si="455">IF(ISERROR((Y115-M115)/M115)=TRUE,0,(Y115-M115)/M115)</f>
        <v>0.34632000637030957</v>
      </c>
      <c r="AV115" s="200">
        <f t="shared" si="455"/>
        <v>-6.3321861921841238</v>
      </c>
      <c r="AW115" s="200">
        <f t="shared" si="455"/>
        <v>2.8999159607290523</v>
      </c>
      <c r="AX115" s="200">
        <f t="shared" si="455"/>
        <v>-3.9017891883831721</v>
      </c>
      <c r="AY115" s="200">
        <f t="shared" si="455"/>
        <v>-13.443082177868307</v>
      </c>
      <c r="AZ115" s="200">
        <f t="shared" si="455"/>
        <v>-1.4202824302256296</v>
      </c>
      <c r="BA115" s="200">
        <f t="shared" si="455"/>
        <v>-0.7133373759877385</v>
      </c>
      <c r="BB115" s="200">
        <f t="shared" si="455"/>
        <v>-1.0479483233807643</v>
      </c>
      <c r="BC115" s="200">
        <f t="shared" si="455"/>
        <v>-1.5514089091320218</v>
      </c>
      <c r="BD115" s="333">
        <f t="shared" si="455"/>
        <v>1.3910083268798474</v>
      </c>
      <c r="BE115" s="333">
        <f t="shared" si="455"/>
        <v>-1.4696767525381096</v>
      </c>
      <c r="BF115" s="170">
        <f t="shared" si="455"/>
        <v>0.2407128879489554</v>
      </c>
      <c r="BG115" s="92">
        <f t="shared" ref="BG115:BP119" si="456">O115-C115</f>
        <v>2736637.8999999911</v>
      </c>
      <c r="BH115" s="62">
        <f t="shared" si="456"/>
        <v>14728927.019999996</v>
      </c>
      <c r="BI115" s="63">
        <f t="shared" si="456"/>
        <v>9879643.9200000018</v>
      </c>
      <c r="BJ115" s="63">
        <f t="shared" si="456"/>
        <v>-4070762.4600000009</v>
      </c>
      <c r="BK115" s="63">
        <f t="shared" si="456"/>
        <v>9866311.5099999905</v>
      </c>
      <c r="BL115" s="63">
        <f t="shared" si="456"/>
        <v>5927790.1400000006</v>
      </c>
      <c r="BM115" s="63">
        <f t="shared" si="456"/>
        <v>1416146.9699999988</v>
      </c>
      <c r="BN115" s="63">
        <f t="shared" si="456"/>
        <v>-21582.189999997616</v>
      </c>
      <c r="BO115" s="63">
        <f t="shared" si="456"/>
        <v>-183499.70000000298</v>
      </c>
      <c r="BP115" s="63">
        <f t="shared" si="456"/>
        <v>5058606.5300000161</v>
      </c>
      <c r="BQ115" s="63">
        <f t="shared" ref="BQ115:CB119" si="457">Y115-M115</f>
        <v>6140255.5900000185</v>
      </c>
      <c r="BR115" s="63">
        <f t="shared" si="457"/>
        <v>15058187.239999995</v>
      </c>
      <c r="BS115" s="63">
        <f t="shared" si="457"/>
        <v>-5025448.8899999857</v>
      </c>
      <c r="BT115" s="63">
        <f t="shared" si="457"/>
        <v>-8375683.6400000006</v>
      </c>
      <c r="BU115" s="63">
        <f t="shared" si="457"/>
        <v>-22138642.960000008</v>
      </c>
      <c r="BV115" s="63">
        <f t="shared" si="457"/>
        <v>7867333.5099999905</v>
      </c>
      <c r="BW115" s="63">
        <f t="shared" si="457"/>
        <v>-14283824.359999985</v>
      </c>
      <c r="BX115" s="63">
        <f t="shared" si="457"/>
        <v>-11115471.460000008</v>
      </c>
      <c r="BY115" s="63">
        <f t="shared" si="457"/>
        <v>6798108.3200000077</v>
      </c>
      <c r="BZ115" s="352">
        <f t="shared" si="457"/>
        <v>-3700165.6100000069</v>
      </c>
      <c r="CA115" s="352">
        <f t="shared" si="457"/>
        <v>-7176172.1700000018</v>
      </c>
      <c r="CB115" s="350">
        <f t="shared" si="457"/>
        <v>4991991.1599999964</v>
      </c>
      <c r="CC115" s="369"/>
    </row>
    <row r="116" spans="1:81" s="38" customFormat="1" x14ac:dyDescent="0.3">
      <c r="A116" s="140"/>
      <c r="B116" s="39" t="s">
        <v>31</v>
      </c>
      <c r="C116" s="92">
        <f t="shared" ref="C116:D119" si="458">+C95-C102</f>
        <v>2851470.9000000004</v>
      </c>
      <c r="D116" s="93">
        <f t="shared" si="458"/>
        <v>-655268.83999999985</v>
      </c>
      <c r="E116" s="93">
        <f t="shared" si="442"/>
        <v>-528249.9700000002</v>
      </c>
      <c r="F116" s="93">
        <f t="shared" si="442"/>
        <v>-1053630.9900000002</v>
      </c>
      <c r="G116" s="93">
        <f t="shared" si="442"/>
        <v>365136.66000000015</v>
      </c>
      <c r="H116" s="93">
        <f t="shared" si="442"/>
        <v>963023.36000000034</v>
      </c>
      <c r="I116" s="93">
        <f t="shared" si="442"/>
        <v>369161.12999999989</v>
      </c>
      <c r="J116" s="93">
        <f t="shared" si="442"/>
        <v>507580.77</v>
      </c>
      <c r="K116" s="93">
        <f t="shared" si="442"/>
        <v>1515777.8600000003</v>
      </c>
      <c r="L116" s="277">
        <f t="shared" si="442"/>
        <v>2606503.7400000002</v>
      </c>
      <c r="M116" s="35">
        <f t="shared" si="442"/>
        <v>2144613.4899999998</v>
      </c>
      <c r="N116" s="93">
        <f t="shared" si="442"/>
        <v>-798047.84999999963</v>
      </c>
      <c r="O116" s="35">
        <f t="shared" si="442"/>
        <v>888235.11000000034</v>
      </c>
      <c r="P116" s="93">
        <f t="shared" ref="P116:S116" si="459">+P95-P102</f>
        <v>841213.25</v>
      </c>
      <c r="Q116" s="93">
        <f t="shared" si="459"/>
        <v>241093.71000000043</v>
      </c>
      <c r="R116" s="93">
        <f t="shared" si="459"/>
        <v>164688.1799999997</v>
      </c>
      <c r="S116" s="93">
        <f t="shared" si="459"/>
        <v>1277468.7100000004</v>
      </c>
      <c r="T116" s="93">
        <f t="shared" ref="T116:U116" si="460">+T95-T102</f>
        <v>1390774.1400000001</v>
      </c>
      <c r="U116" s="93">
        <f t="shared" si="460"/>
        <v>96624.810000000056</v>
      </c>
      <c r="V116" s="93">
        <f t="shared" ref="V116:W116" si="461">+V95-V102</f>
        <v>138917</v>
      </c>
      <c r="W116" s="93">
        <f t="shared" si="461"/>
        <v>915672.41999999993</v>
      </c>
      <c r="X116" s="277">
        <f t="shared" ref="X116:Y116" si="462">+X95-X102</f>
        <v>1468045.62</v>
      </c>
      <c r="Y116" s="35">
        <f t="shared" si="462"/>
        <v>653581.38000000082</v>
      </c>
      <c r="Z116" s="244">
        <f t="shared" ref="Z116" si="463">+Z95-Z102</f>
        <v>1316152</v>
      </c>
      <c r="AA116" s="244">
        <f t="shared" ref="AA116:AB116" si="464">+AA95-AA102</f>
        <v>124958.56999999937</v>
      </c>
      <c r="AB116" s="244">
        <f t="shared" si="464"/>
        <v>-248342.7200000002</v>
      </c>
      <c r="AC116" s="244">
        <f t="shared" ref="AC116:AD116" si="465">+AC95-AC102</f>
        <v>-581750.03000000026</v>
      </c>
      <c r="AD116" s="244">
        <f t="shared" si="465"/>
        <v>-607435.76000000024</v>
      </c>
      <c r="AE116" s="244">
        <f t="shared" ref="AE116:AF116" si="466">+AE95-AE102</f>
        <v>-1869655</v>
      </c>
      <c r="AF116" s="244">
        <f t="shared" si="466"/>
        <v>-4119586.0799999996</v>
      </c>
      <c r="AG116" s="244">
        <f t="shared" ref="AG116:AH116" si="467">+AG95-AG102</f>
        <v>-2333133.52</v>
      </c>
      <c r="AH116" s="244">
        <f t="shared" si="467"/>
        <v>85187.020000000019</v>
      </c>
      <c r="AI116" s="93">
        <f t="shared" ref="AI116" si="468">+AI95-AI102</f>
        <v>194046.59000000032</v>
      </c>
      <c r="AJ116" s="389">
        <f t="shared" ref="AJ116" si="469">+AJ95-AJ102</f>
        <v>2483681.0400000005</v>
      </c>
      <c r="AK116" s="198">
        <f t="shared" si="454"/>
        <v>-0.68849932503256472</v>
      </c>
      <c r="AL116" s="199">
        <f t="shared" si="454"/>
        <v>-2.2837681248508632</v>
      </c>
      <c r="AM116" s="200">
        <f t="shared" si="454"/>
        <v>-1.4564008020672492</v>
      </c>
      <c r="AN116" s="200">
        <f t="shared" si="454"/>
        <v>-1.1563053683529181</v>
      </c>
      <c r="AO116" s="200">
        <f t="shared" si="454"/>
        <v>2.4986043581600379</v>
      </c>
      <c r="AP116" s="200">
        <f t="shared" si="454"/>
        <v>0.44417487442879855</v>
      </c>
      <c r="AQ116" s="200">
        <f t="shared" si="454"/>
        <v>-0.73825844015592845</v>
      </c>
      <c r="AR116" s="200">
        <f t="shared" si="454"/>
        <v>-0.72631547881532232</v>
      </c>
      <c r="AS116" s="200">
        <f t="shared" si="454"/>
        <v>-0.39590592779868172</v>
      </c>
      <c r="AT116" s="200">
        <f t="shared" si="454"/>
        <v>-0.43677593955802269</v>
      </c>
      <c r="AU116" s="200">
        <f t="shared" si="455"/>
        <v>-0.6952451418180714</v>
      </c>
      <c r="AV116" s="200">
        <f t="shared" si="455"/>
        <v>-2.6492143923450211</v>
      </c>
      <c r="AW116" s="200">
        <f t="shared" si="455"/>
        <v>-0.85931813706395899</v>
      </c>
      <c r="AX116" s="200">
        <f t="shared" si="455"/>
        <v>-1.2952196960758764</v>
      </c>
      <c r="AY116" s="200">
        <f t="shared" si="455"/>
        <v>-3.4129622875685941</v>
      </c>
      <c r="AZ116" s="200">
        <f t="shared" si="455"/>
        <v>-4.6883992524539488</v>
      </c>
      <c r="BA116" s="200">
        <f t="shared" si="455"/>
        <v>-2.4635622660378109</v>
      </c>
      <c r="BB116" s="200">
        <f t="shared" si="455"/>
        <v>-3.9620813053081352</v>
      </c>
      <c r="BC116" s="200">
        <f t="shared" si="455"/>
        <v>-25.146319356281257</v>
      </c>
      <c r="BD116" s="333">
        <f t="shared" si="455"/>
        <v>-0.38677757221938264</v>
      </c>
      <c r="BE116" s="333">
        <f t="shared" si="455"/>
        <v>-0.78808295875068468</v>
      </c>
      <c r="BF116" s="170">
        <f t="shared" si="455"/>
        <v>0.6918282416863859</v>
      </c>
      <c r="BG116" s="92">
        <f t="shared" si="456"/>
        <v>-1963235.79</v>
      </c>
      <c r="BH116" s="62">
        <f t="shared" si="456"/>
        <v>1496482.0899999999</v>
      </c>
      <c r="BI116" s="63">
        <f t="shared" si="456"/>
        <v>769343.68000000063</v>
      </c>
      <c r="BJ116" s="63">
        <f t="shared" si="456"/>
        <v>1218319.17</v>
      </c>
      <c r="BK116" s="63">
        <f t="shared" si="456"/>
        <v>912332.05000000028</v>
      </c>
      <c r="BL116" s="63">
        <f t="shared" si="456"/>
        <v>427750.7799999998</v>
      </c>
      <c r="BM116" s="63">
        <f t="shared" si="456"/>
        <v>-272536.31999999983</v>
      </c>
      <c r="BN116" s="63">
        <f t="shared" si="456"/>
        <v>-368663.77</v>
      </c>
      <c r="BO116" s="63">
        <f t="shared" si="456"/>
        <v>-600105.44000000041</v>
      </c>
      <c r="BP116" s="63">
        <f t="shared" si="456"/>
        <v>-1138458.1200000001</v>
      </c>
      <c r="BQ116" s="63">
        <f t="shared" si="457"/>
        <v>-1491032.1099999989</v>
      </c>
      <c r="BR116" s="63">
        <f t="shared" si="457"/>
        <v>2114199.8499999996</v>
      </c>
      <c r="BS116" s="63">
        <f t="shared" si="457"/>
        <v>-763276.54000000097</v>
      </c>
      <c r="BT116" s="63">
        <f t="shared" si="457"/>
        <v>-1089555.9700000002</v>
      </c>
      <c r="BU116" s="63">
        <f t="shared" si="457"/>
        <v>-822843.74000000069</v>
      </c>
      <c r="BV116" s="63">
        <f t="shared" si="457"/>
        <v>-772123.94</v>
      </c>
      <c r="BW116" s="63">
        <f t="shared" si="457"/>
        <v>-3147123.7100000004</v>
      </c>
      <c r="BX116" s="63">
        <f t="shared" si="457"/>
        <v>-5510360.2199999997</v>
      </c>
      <c r="BY116" s="63">
        <f t="shared" si="457"/>
        <v>-2429758.33</v>
      </c>
      <c r="BZ116" s="352">
        <f t="shared" si="457"/>
        <v>-53729.979999999981</v>
      </c>
      <c r="CA116" s="352">
        <f t="shared" si="457"/>
        <v>-721625.82999999961</v>
      </c>
      <c r="CB116" s="350">
        <f t="shared" si="457"/>
        <v>1015635.4200000004</v>
      </c>
      <c r="CC116" s="369"/>
    </row>
    <row r="117" spans="1:81" s="38" customFormat="1" x14ac:dyDescent="0.3">
      <c r="A117" s="140"/>
      <c r="B117" s="39" t="s">
        <v>32</v>
      </c>
      <c r="C117" s="92">
        <f t="shared" si="458"/>
        <v>-1166818.6400000006</v>
      </c>
      <c r="D117" s="93">
        <f t="shared" si="458"/>
        <v>-1996617.0600000005</v>
      </c>
      <c r="E117" s="93">
        <f t="shared" si="442"/>
        <v>-2243015.5100000016</v>
      </c>
      <c r="F117" s="93">
        <f t="shared" si="442"/>
        <v>170557.3900000006</v>
      </c>
      <c r="G117" s="93">
        <f t="shared" si="442"/>
        <v>1644583.1400000006</v>
      </c>
      <c r="H117" s="93">
        <f t="shared" si="442"/>
        <v>428173.46000000089</v>
      </c>
      <c r="I117" s="93">
        <f t="shared" si="442"/>
        <v>305294.1099999994</v>
      </c>
      <c r="J117" s="93">
        <f t="shared" si="442"/>
        <v>-282210.89999999851</v>
      </c>
      <c r="K117" s="93">
        <f t="shared" si="442"/>
        <v>2076035.7200000007</v>
      </c>
      <c r="L117" s="277">
        <f t="shared" si="442"/>
        <v>3351471.709999999</v>
      </c>
      <c r="M117" s="35">
        <f t="shared" si="442"/>
        <v>2035637.2800000012</v>
      </c>
      <c r="N117" s="93">
        <f t="shared" si="442"/>
        <v>615408.80999999866</v>
      </c>
      <c r="O117" s="35">
        <f t="shared" si="442"/>
        <v>268573.17000000179</v>
      </c>
      <c r="P117" s="93">
        <f t="shared" ref="P117:S117" si="470">+P96-P103</f>
        <v>1134430.9900000002</v>
      </c>
      <c r="Q117" s="93">
        <f t="shared" si="470"/>
        <v>-1150404.4100000001</v>
      </c>
      <c r="R117" s="93">
        <f t="shared" si="470"/>
        <v>-768740.3200000003</v>
      </c>
      <c r="S117" s="93">
        <f t="shared" si="470"/>
        <v>2311290.67</v>
      </c>
      <c r="T117" s="93">
        <f t="shared" ref="T117:U117" si="471">+T96-T103</f>
        <v>1628690.2200000007</v>
      </c>
      <c r="U117" s="93">
        <f t="shared" si="471"/>
        <v>-160750.74000000022</v>
      </c>
      <c r="V117" s="93">
        <f t="shared" ref="V117:W117" si="472">+V96-V103</f>
        <v>610042</v>
      </c>
      <c r="W117" s="93">
        <f t="shared" si="472"/>
        <v>986846.50000000186</v>
      </c>
      <c r="X117" s="277">
        <f t="shared" ref="X117:Y117" si="473">+X96-X103</f>
        <v>3596598.4999999981</v>
      </c>
      <c r="Y117" s="35">
        <f t="shared" si="473"/>
        <v>4080312.8200000003</v>
      </c>
      <c r="Z117" s="244">
        <f t="shared" ref="Z117" si="474">+Z96-Z103</f>
        <v>2486193</v>
      </c>
      <c r="AA117" s="244">
        <f t="shared" ref="AA117:AB117" si="475">+AA96-AA103</f>
        <v>-2249074.0300000012</v>
      </c>
      <c r="AB117" s="244">
        <f t="shared" si="475"/>
        <v>-1223550.4800000004</v>
      </c>
      <c r="AC117" s="244">
        <f t="shared" ref="AC117:AD117" si="476">+AC96-AC103</f>
        <v>-1323063.1400000006</v>
      </c>
      <c r="AD117" s="244">
        <f t="shared" si="476"/>
        <v>1550830.160000002</v>
      </c>
      <c r="AE117" s="244">
        <f t="shared" ref="AE117:AF117" si="477">+AE96-AE103</f>
        <v>1325015</v>
      </c>
      <c r="AF117" s="244">
        <f t="shared" si="477"/>
        <v>-68467.370000001043</v>
      </c>
      <c r="AG117" s="244">
        <f t="shared" ref="AG117:AH117" si="478">+AG96-AG103</f>
        <v>877964.83999999985</v>
      </c>
      <c r="AH117" s="244">
        <f t="shared" si="478"/>
        <v>8735002.4300000016</v>
      </c>
      <c r="AI117" s="93">
        <f t="shared" ref="AI117" si="479">+AI96-AI103</f>
        <v>13846.429999999702</v>
      </c>
      <c r="AJ117" s="389">
        <f t="shared" ref="AJ117" si="480">+AJ96-AJ103</f>
        <v>12577123.609999998</v>
      </c>
      <c r="AK117" s="198">
        <f t="shared" si="454"/>
        <v>-1.2301755909555934</v>
      </c>
      <c r="AL117" s="199">
        <f t="shared" si="454"/>
        <v>-1.5681765485866379</v>
      </c>
      <c r="AM117" s="200">
        <f t="shared" si="454"/>
        <v>-0.48711705074210598</v>
      </c>
      <c r="AN117" s="200">
        <f t="shared" si="454"/>
        <v>-5.5072237561796511</v>
      </c>
      <c r="AO117" s="200">
        <f t="shared" si="454"/>
        <v>0.40539606285882213</v>
      </c>
      <c r="AP117" s="200">
        <f t="shared" si="454"/>
        <v>2.8038093720241259</v>
      </c>
      <c r="AQ117" s="200">
        <f t="shared" si="454"/>
        <v>-1.5265438628999444</v>
      </c>
      <c r="AR117" s="200">
        <f t="shared" si="454"/>
        <v>-3.1616528631601515</v>
      </c>
      <c r="AS117" s="200">
        <f t="shared" si="454"/>
        <v>-0.52464859323326019</v>
      </c>
      <c r="AT117" s="200">
        <f t="shared" si="454"/>
        <v>7.3140044497048487E-2</v>
      </c>
      <c r="AU117" s="200">
        <f t="shared" si="455"/>
        <v>1.0044400149716251</v>
      </c>
      <c r="AV117" s="200">
        <f t="shared" si="455"/>
        <v>3.0399047910932659</v>
      </c>
      <c r="AW117" s="200">
        <f t="shared" si="455"/>
        <v>-9.3741575154360586</v>
      </c>
      <c r="AX117" s="200">
        <f t="shared" si="455"/>
        <v>-2.078558758342806</v>
      </c>
      <c r="AY117" s="200">
        <f t="shared" si="455"/>
        <v>0.15008524697849551</v>
      </c>
      <c r="AZ117" s="200">
        <f t="shared" si="455"/>
        <v>-3.017365447931756</v>
      </c>
      <c r="BA117" s="200">
        <f t="shared" si="455"/>
        <v>-0.42672074213841737</v>
      </c>
      <c r="BB117" s="200">
        <f t="shared" si="455"/>
        <v>-1.0420383011816703</v>
      </c>
      <c r="BC117" s="200">
        <f t="shared" si="455"/>
        <v>-6.4616534891223436</v>
      </c>
      <c r="BD117" s="333">
        <f t="shared" si="455"/>
        <v>13.31869023772134</v>
      </c>
      <c r="BE117" s="333">
        <f t="shared" si="455"/>
        <v>-0.98596901341799392</v>
      </c>
      <c r="BF117" s="170">
        <f t="shared" si="455"/>
        <v>2.4969495788868299</v>
      </c>
      <c r="BG117" s="92">
        <f t="shared" si="456"/>
        <v>1435391.8100000024</v>
      </c>
      <c r="BH117" s="62">
        <f t="shared" si="456"/>
        <v>3131048.0500000007</v>
      </c>
      <c r="BI117" s="63">
        <f t="shared" si="456"/>
        <v>1092611.1000000015</v>
      </c>
      <c r="BJ117" s="63">
        <f t="shared" si="456"/>
        <v>-939297.71000000089</v>
      </c>
      <c r="BK117" s="63">
        <f t="shared" si="456"/>
        <v>666707.52999999933</v>
      </c>
      <c r="BL117" s="63">
        <f t="shared" si="456"/>
        <v>1200516.7599999998</v>
      </c>
      <c r="BM117" s="63">
        <f t="shared" si="456"/>
        <v>-466044.84999999963</v>
      </c>
      <c r="BN117" s="63">
        <f t="shared" si="456"/>
        <v>892252.89999999851</v>
      </c>
      <c r="BO117" s="63">
        <f t="shared" si="456"/>
        <v>-1089189.2199999988</v>
      </c>
      <c r="BP117" s="63">
        <f t="shared" si="456"/>
        <v>245126.78999999911</v>
      </c>
      <c r="BQ117" s="63">
        <f t="shared" si="457"/>
        <v>2044675.5399999991</v>
      </c>
      <c r="BR117" s="63">
        <f t="shared" si="457"/>
        <v>1870784.1900000013</v>
      </c>
      <c r="BS117" s="63">
        <f t="shared" si="457"/>
        <v>-2517647.200000003</v>
      </c>
      <c r="BT117" s="63">
        <f t="shared" si="457"/>
        <v>-2357981.4700000007</v>
      </c>
      <c r="BU117" s="63">
        <f t="shared" si="457"/>
        <v>-172658.73000000045</v>
      </c>
      <c r="BV117" s="63">
        <f t="shared" si="457"/>
        <v>2319570.4800000023</v>
      </c>
      <c r="BW117" s="63">
        <f t="shared" si="457"/>
        <v>-986275.66999999993</v>
      </c>
      <c r="BX117" s="63">
        <f t="shared" si="457"/>
        <v>-1697157.5900000017</v>
      </c>
      <c r="BY117" s="63">
        <f t="shared" si="457"/>
        <v>1038715.5800000001</v>
      </c>
      <c r="BZ117" s="352">
        <f t="shared" si="457"/>
        <v>8124960.4300000016</v>
      </c>
      <c r="CA117" s="352">
        <f t="shared" si="457"/>
        <v>-973000.07000000216</v>
      </c>
      <c r="CB117" s="350">
        <f t="shared" si="457"/>
        <v>8980525.1099999994</v>
      </c>
      <c r="CC117" s="369"/>
    </row>
    <row r="118" spans="1:81" s="38" customFormat="1" x14ac:dyDescent="0.3">
      <c r="A118" s="140"/>
      <c r="B118" s="39" t="s">
        <v>33</v>
      </c>
      <c r="C118" s="92">
        <f t="shared" si="458"/>
        <v>435183.5</v>
      </c>
      <c r="D118" s="93">
        <f t="shared" si="458"/>
        <v>-771327.67000000179</v>
      </c>
      <c r="E118" s="93">
        <f t="shared" si="442"/>
        <v>-3159864.4800000004</v>
      </c>
      <c r="F118" s="93">
        <f t="shared" si="442"/>
        <v>1084464.0600000024</v>
      </c>
      <c r="G118" s="93">
        <f t="shared" si="442"/>
        <v>6255234.1500000022</v>
      </c>
      <c r="H118" s="93">
        <f t="shared" si="442"/>
        <v>-5417.7800000049174</v>
      </c>
      <c r="I118" s="93">
        <f t="shared" si="442"/>
        <v>2006621.1999999993</v>
      </c>
      <c r="J118" s="93">
        <f t="shared" si="442"/>
        <v>-48273.319999996573</v>
      </c>
      <c r="K118" s="93">
        <f t="shared" si="442"/>
        <v>1291401.7399999984</v>
      </c>
      <c r="L118" s="277">
        <f t="shared" si="442"/>
        <v>3248566.9800000042</v>
      </c>
      <c r="M118" s="35">
        <f t="shared" si="442"/>
        <v>2846014.1099999994</v>
      </c>
      <c r="N118" s="93">
        <f t="shared" si="442"/>
        <v>416183.5</v>
      </c>
      <c r="O118" s="35">
        <f t="shared" si="442"/>
        <v>-385697.08999999985</v>
      </c>
      <c r="P118" s="93">
        <f t="shared" ref="P118:S118" si="481">+P97-P104</f>
        <v>2971097.8200000003</v>
      </c>
      <c r="Q118" s="93">
        <f t="shared" si="481"/>
        <v>-1511620.7200000025</v>
      </c>
      <c r="R118" s="93">
        <f t="shared" si="481"/>
        <v>581709.3599999994</v>
      </c>
      <c r="S118" s="93">
        <f t="shared" si="481"/>
        <v>3114440.379999999</v>
      </c>
      <c r="T118" s="93">
        <f t="shared" ref="T118:U118" si="482">+T97-T104</f>
        <v>4898129.0400000028</v>
      </c>
      <c r="U118" s="93">
        <f t="shared" si="482"/>
        <v>5229523.879999999</v>
      </c>
      <c r="V118" s="93">
        <f t="shared" ref="V118:W118" si="483">+V97-V104</f>
        <v>820970</v>
      </c>
      <c r="W118" s="93">
        <f t="shared" si="483"/>
        <v>872202.41999999993</v>
      </c>
      <c r="X118" s="277">
        <f t="shared" ref="X118:Y118" si="484">+X97-X104</f>
        <v>6624094.4100000001</v>
      </c>
      <c r="Y118" s="35">
        <f t="shared" si="484"/>
        <v>4662242.43</v>
      </c>
      <c r="Z118" s="244">
        <f t="shared" ref="Z118" si="485">+Z97-Z104</f>
        <v>4921475</v>
      </c>
      <c r="AA118" s="244">
        <f t="shared" ref="AA118:AB118" si="486">+AA97-AA104</f>
        <v>-2554475.9499999993</v>
      </c>
      <c r="AB118" s="244">
        <f t="shared" si="486"/>
        <v>540137.30999999866</v>
      </c>
      <c r="AC118" s="244">
        <f t="shared" ref="AC118:AD118" si="487">+AC97-AC104</f>
        <v>-605211.73999999836</v>
      </c>
      <c r="AD118" s="244">
        <f t="shared" si="487"/>
        <v>3110074.4200000018</v>
      </c>
      <c r="AE118" s="244">
        <f t="shared" ref="AE118:AF118" si="488">+AE97-AE104</f>
        <v>2678732</v>
      </c>
      <c r="AF118" s="244">
        <f t="shared" si="488"/>
        <v>275736.78000000119</v>
      </c>
      <c r="AG118" s="244">
        <f t="shared" ref="AG118:AH118" si="489">+AG97-AG104</f>
        <v>2777087.5200000033</v>
      </c>
      <c r="AH118" s="244">
        <f t="shared" si="489"/>
        <v>11117302.460000003</v>
      </c>
      <c r="AI118" s="93">
        <f t="shared" ref="AI118" si="490">+AI97-AI104</f>
        <v>1181372.1900000013</v>
      </c>
      <c r="AJ118" s="389">
        <f t="shared" ref="AJ118" si="491">+AJ97-AJ104</f>
        <v>6322374.3100000024</v>
      </c>
      <c r="AK118" s="198">
        <f t="shared" si="454"/>
        <v>-1.8862861068951371</v>
      </c>
      <c r="AL118" s="199">
        <f t="shared" si="454"/>
        <v>-4.8519269249085717</v>
      </c>
      <c r="AM118" s="200">
        <f t="shared" si="454"/>
        <v>-0.52161849675274607</v>
      </c>
      <c r="AN118" s="200">
        <f t="shared" si="454"/>
        <v>-0.46359738283996416</v>
      </c>
      <c r="AO118" s="200">
        <f t="shared" si="454"/>
        <v>-0.50210650707615834</v>
      </c>
      <c r="AP118" s="200">
        <f t="shared" si="454"/>
        <v>-905.08415254874819</v>
      </c>
      <c r="AQ118" s="200">
        <f t="shared" si="454"/>
        <v>1.6061340725394513</v>
      </c>
      <c r="AR118" s="200">
        <f t="shared" si="454"/>
        <v>-18.006702667230229</v>
      </c>
      <c r="AS118" s="200">
        <f t="shared" si="454"/>
        <v>-0.32460798759648485</v>
      </c>
      <c r="AT118" s="200">
        <f t="shared" si="454"/>
        <v>1.0390819862362795</v>
      </c>
      <c r="AU118" s="200">
        <f t="shared" si="455"/>
        <v>0.63816560628365993</v>
      </c>
      <c r="AV118" s="200">
        <f t="shared" si="455"/>
        <v>10.825252562871906</v>
      </c>
      <c r="AW118" s="200">
        <f t="shared" si="455"/>
        <v>5.6230106895543344</v>
      </c>
      <c r="AX118" s="200">
        <f t="shared" si="455"/>
        <v>-0.81820278472016161</v>
      </c>
      <c r="AY118" s="200">
        <f t="shared" si="455"/>
        <v>-0.59962725305856002</v>
      </c>
      <c r="AZ118" s="200">
        <f t="shared" si="455"/>
        <v>4.3464403942202425</v>
      </c>
      <c r="BA118" s="200">
        <f t="shared" si="455"/>
        <v>-0.13989941268357145</v>
      </c>
      <c r="BB118" s="200">
        <f t="shared" si="455"/>
        <v>-0.94370569298027296</v>
      </c>
      <c r="BC118" s="200">
        <f t="shared" si="455"/>
        <v>-0.46895977841868008</v>
      </c>
      <c r="BD118" s="333">
        <f t="shared" si="455"/>
        <v>12.541667125473529</v>
      </c>
      <c r="BE118" s="333">
        <f t="shared" si="455"/>
        <v>0.35447020429042314</v>
      </c>
      <c r="BF118" s="170">
        <f t="shared" si="455"/>
        <v>-4.5548882809476408E-2</v>
      </c>
      <c r="BG118" s="92">
        <f t="shared" si="456"/>
        <v>-820880.58999999985</v>
      </c>
      <c r="BH118" s="62">
        <f t="shared" si="456"/>
        <v>3742425.4900000021</v>
      </c>
      <c r="BI118" s="63">
        <f t="shared" si="456"/>
        <v>1648243.7599999979</v>
      </c>
      <c r="BJ118" s="63">
        <f t="shared" si="456"/>
        <v>-502754.70000000298</v>
      </c>
      <c r="BK118" s="63">
        <f t="shared" si="456"/>
        <v>-3140793.7700000033</v>
      </c>
      <c r="BL118" s="63">
        <f t="shared" si="456"/>
        <v>4903546.8200000077</v>
      </c>
      <c r="BM118" s="63">
        <f t="shared" si="456"/>
        <v>3222902.6799999997</v>
      </c>
      <c r="BN118" s="63">
        <f t="shared" si="456"/>
        <v>869243.31999999657</v>
      </c>
      <c r="BO118" s="63">
        <f t="shared" si="456"/>
        <v>-419199.31999999844</v>
      </c>
      <c r="BP118" s="63">
        <f t="shared" si="456"/>
        <v>3375527.429999996</v>
      </c>
      <c r="BQ118" s="63">
        <f t="shared" si="457"/>
        <v>1816228.3200000003</v>
      </c>
      <c r="BR118" s="63">
        <f t="shared" si="457"/>
        <v>4505291.5</v>
      </c>
      <c r="BS118" s="63">
        <f t="shared" si="457"/>
        <v>-2168778.8599999994</v>
      </c>
      <c r="BT118" s="63">
        <f t="shared" si="457"/>
        <v>-2430960.5100000016</v>
      </c>
      <c r="BU118" s="63">
        <f t="shared" si="457"/>
        <v>906408.98000000417</v>
      </c>
      <c r="BV118" s="63">
        <f t="shared" si="457"/>
        <v>2528365.0600000024</v>
      </c>
      <c r="BW118" s="63">
        <f t="shared" si="457"/>
        <v>-435708.37999999896</v>
      </c>
      <c r="BX118" s="63">
        <f t="shared" si="457"/>
        <v>-4622392.2600000016</v>
      </c>
      <c r="BY118" s="63">
        <f t="shared" si="457"/>
        <v>-2452436.3599999957</v>
      </c>
      <c r="BZ118" s="352">
        <f t="shared" si="457"/>
        <v>10296332.460000003</v>
      </c>
      <c r="CA118" s="352">
        <f t="shared" si="457"/>
        <v>309169.77000000142</v>
      </c>
      <c r="CB118" s="350">
        <f t="shared" si="457"/>
        <v>-301720.09999999776</v>
      </c>
      <c r="CC118" s="369"/>
    </row>
    <row r="119" spans="1:81" s="38" customFormat="1" x14ac:dyDescent="0.3">
      <c r="A119" s="140"/>
      <c r="B119" s="39" t="s">
        <v>34</v>
      </c>
      <c r="C119" s="92">
        <f t="shared" si="458"/>
        <v>2028456.349999994</v>
      </c>
      <c r="D119" s="93">
        <f t="shared" si="458"/>
        <v>2646070.3600000069</v>
      </c>
      <c r="E119" s="93">
        <f t="shared" si="442"/>
        <v>-2536150.3099999987</v>
      </c>
      <c r="F119" s="93">
        <f t="shared" si="442"/>
        <v>1520152.9199999981</v>
      </c>
      <c r="G119" s="93">
        <f t="shared" si="442"/>
        <v>2743294.8300000019</v>
      </c>
      <c r="H119" s="93">
        <f t="shared" si="442"/>
        <v>-1258785.0899999999</v>
      </c>
      <c r="I119" s="93">
        <f t="shared" si="442"/>
        <v>3328845.6199999973</v>
      </c>
      <c r="J119" s="93">
        <f t="shared" si="442"/>
        <v>1102436.3200000003</v>
      </c>
      <c r="K119" s="93">
        <f t="shared" si="442"/>
        <v>-3930.4499999992549</v>
      </c>
      <c r="L119" s="277">
        <f t="shared" si="442"/>
        <v>3424559.8599999994</v>
      </c>
      <c r="M119" s="35">
        <f t="shared" si="442"/>
        <v>3471065.1600000039</v>
      </c>
      <c r="N119" s="93">
        <f t="shared" si="442"/>
        <v>-514800.05999999866</v>
      </c>
      <c r="O119" s="35">
        <f t="shared" si="442"/>
        <v>-648778.33999999985</v>
      </c>
      <c r="P119" s="93">
        <f t="shared" ref="P119:S119" si="492">+P98-P105</f>
        <v>5155445.129999999</v>
      </c>
      <c r="Q119" s="93">
        <f t="shared" si="492"/>
        <v>-2056249.8000000007</v>
      </c>
      <c r="R119" s="93">
        <f t="shared" si="492"/>
        <v>7439269.9400000013</v>
      </c>
      <c r="S119" s="93">
        <f t="shared" si="492"/>
        <v>2523032.5</v>
      </c>
      <c r="T119" s="93">
        <f t="shared" ref="T119:U119" si="493">+T98-T105</f>
        <v>4494427.5000000037</v>
      </c>
      <c r="U119" s="93">
        <f t="shared" si="493"/>
        <v>-1615395.2599999979</v>
      </c>
      <c r="V119" s="93">
        <f t="shared" ref="V119:W119" si="494">+V98-V105</f>
        <v>1041665</v>
      </c>
      <c r="W119" s="93">
        <f t="shared" si="494"/>
        <v>2328663.2799999975</v>
      </c>
      <c r="X119" s="277">
        <f t="shared" ref="X119:Y119" si="495">+X98-X105</f>
        <v>9172320.5999999978</v>
      </c>
      <c r="Y119" s="35">
        <f t="shared" si="495"/>
        <v>1710367.179999996</v>
      </c>
      <c r="Z119" s="244">
        <f t="shared" ref="Z119" si="496">+Z98-Z105</f>
        <v>5139078</v>
      </c>
      <c r="AA119" s="244">
        <f t="shared" ref="AA119:AB119" si="497">+AA98-AA105</f>
        <v>782938.14000000432</v>
      </c>
      <c r="AB119" s="244">
        <f t="shared" si="497"/>
        <v>-594236.05000000075</v>
      </c>
      <c r="AC119" s="244">
        <f t="shared" ref="AC119:AD119" si="498">+AC98-AC105</f>
        <v>218614.60000000149</v>
      </c>
      <c r="AD119" s="244">
        <f t="shared" si="498"/>
        <v>5958296.8399999961</v>
      </c>
      <c r="AE119" s="244">
        <f t="shared" ref="AE119:AF119" si="499">+AE98-AE105</f>
        <v>4657056</v>
      </c>
      <c r="AF119" s="244">
        <f t="shared" si="499"/>
        <v>1862946.4400000013</v>
      </c>
      <c r="AG119" s="244">
        <f t="shared" ref="AG119:AH119" si="500">+AG98-AG105</f>
        <v>3960787.5099999979</v>
      </c>
      <c r="AH119" s="244">
        <f t="shared" si="500"/>
        <v>3565479.0700000003</v>
      </c>
      <c r="AI119" s="93">
        <f t="shared" ref="AI119" si="501">+AI98-AI105</f>
        <v>651691.21999999881</v>
      </c>
      <c r="AJ119" s="389">
        <f t="shared" ref="AJ119" si="502">+AJ98-AJ105</f>
        <v>7706276.8499999978</v>
      </c>
      <c r="AK119" s="198">
        <f t="shared" si="454"/>
        <v>-1.3198384525257356</v>
      </c>
      <c r="AL119" s="199">
        <f t="shared" si="454"/>
        <v>0.94834015298065832</v>
      </c>
      <c r="AM119" s="200">
        <f t="shared" si="454"/>
        <v>-0.1892240014748961</v>
      </c>
      <c r="AN119" s="200">
        <f t="shared" si="454"/>
        <v>3.893764201038413</v>
      </c>
      <c r="AO119" s="200">
        <f t="shared" si="454"/>
        <v>-8.0291162142423378E-2</v>
      </c>
      <c r="AP119" s="200">
        <f t="shared" si="454"/>
        <v>-4.5704486299563687</v>
      </c>
      <c r="AQ119" s="200">
        <f t="shared" si="454"/>
        <v>-1.4852719063613407</v>
      </c>
      <c r="AR119" s="200">
        <f t="shared" si="454"/>
        <v>-5.5124562659546884E-2</v>
      </c>
      <c r="AS119" s="200">
        <f t="shared" si="454"/>
        <v>-593.46734597830755</v>
      </c>
      <c r="AT119" s="200">
        <f t="shared" si="454"/>
        <v>1.6783940053540192</v>
      </c>
      <c r="AU119" s="200">
        <f t="shared" si="455"/>
        <v>-0.50725005116297095</v>
      </c>
      <c r="AV119" s="200">
        <f t="shared" si="455"/>
        <v>-10.982667834187923</v>
      </c>
      <c r="AW119" s="200">
        <f t="shared" si="455"/>
        <v>-2.2067883462324045</v>
      </c>
      <c r="AX119" s="200">
        <f t="shared" si="455"/>
        <v>-1.1152637716076323</v>
      </c>
      <c r="AY119" s="200">
        <f t="shared" si="455"/>
        <v>-1.1063171410399657</v>
      </c>
      <c r="AZ119" s="200">
        <f t="shared" si="455"/>
        <v>-0.19907505870125811</v>
      </c>
      <c r="BA119" s="200">
        <f t="shared" si="455"/>
        <v>0.84581688900162799</v>
      </c>
      <c r="BB119" s="200">
        <f t="shared" si="455"/>
        <v>-0.58549861133592662</v>
      </c>
      <c r="BC119" s="200">
        <f t="shared" si="455"/>
        <v>-3.4518999207661429</v>
      </c>
      <c r="BD119" s="333">
        <f t="shared" si="455"/>
        <v>2.4228653837846141</v>
      </c>
      <c r="BE119" s="333">
        <f t="shared" si="455"/>
        <v>-0.72014364395353903</v>
      </c>
      <c r="BF119" s="170">
        <f t="shared" si="455"/>
        <v>-0.15983346133801737</v>
      </c>
      <c r="BG119" s="92">
        <f t="shared" si="456"/>
        <v>-2677234.6899999939</v>
      </c>
      <c r="BH119" s="62">
        <f t="shared" si="456"/>
        <v>2509374.7699999921</v>
      </c>
      <c r="BI119" s="63">
        <f t="shared" si="456"/>
        <v>479900.50999999791</v>
      </c>
      <c r="BJ119" s="63">
        <f t="shared" si="456"/>
        <v>5919117.0200000033</v>
      </c>
      <c r="BK119" s="63">
        <f t="shared" si="456"/>
        <v>-220262.33000000194</v>
      </c>
      <c r="BL119" s="63">
        <f t="shared" si="456"/>
        <v>5753212.5900000036</v>
      </c>
      <c r="BM119" s="63">
        <f t="shared" si="456"/>
        <v>-4944240.8799999952</v>
      </c>
      <c r="BN119" s="63">
        <f t="shared" si="456"/>
        <v>-60771.320000000298</v>
      </c>
      <c r="BO119" s="63">
        <f t="shared" si="456"/>
        <v>2332593.7299999967</v>
      </c>
      <c r="BP119" s="63">
        <f t="shared" si="456"/>
        <v>5747760.7399999984</v>
      </c>
      <c r="BQ119" s="63">
        <f t="shared" si="457"/>
        <v>-1760697.9800000079</v>
      </c>
      <c r="BR119" s="63">
        <f t="shared" si="457"/>
        <v>5653878.0599999987</v>
      </c>
      <c r="BS119" s="63">
        <f t="shared" si="457"/>
        <v>1431716.4800000042</v>
      </c>
      <c r="BT119" s="63">
        <f t="shared" si="457"/>
        <v>-5749681.1799999997</v>
      </c>
      <c r="BU119" s="63">
        <f t="shared" si="457"/>
        <v>2274864.4000000022</v>
      </c>
      <c r="BV119" s="63">
        <f t="shared" si="457"/>
        <v>-1480973.1000000052</v>
      </c>
      <c r="BW119" s="63">
        <f t="shared" si="457"/>
        <v>2134023.5</v>
      </c>
      <c r="BX119" s="63">
        <f t="shared" si="457"/>
        <v>-2631481.0600000024</v>
      </c>
      <c r="BY119" s="63">
        <f t="shared" si="457"/>
        <v>5576182.7699999958</v>
      </c>
      <c r="BZ119" s="352">
        <f t="shared" si="457"/>
        <v>2523814.0700000003</v>
      </c>
      <c r="CA119" s="352">
        <f t="shared" si="457"/>
        <v>-1676972.0599999987</v>
      </c>
      <c r="CB119" s="350">
        <f t="shared" si="457"/>
        <v>-1466043.75</v>
      </c>
      <c r="CC119" s="369"/>
    </row>
    <row r="120" spans="1:81" s="123" customFormat="1" ht="15" thickBot="1" x14ac:dyDescent="0.35">
      <c r="A120" s="141"/>
      <c r="B120" s="50" t="s">
        <v>35</v>
      </c>
      <c r="C120" s="119">
        <f>SUM(C115:C119)</f>
        <v>-321309.42000000738</v>
      </c>
      <c r="D120" s="120">
        <f t="shared" ref="D120:BI120" si="503">SUM(D115:D119)</f>
        <v>-13359443.839999991</v>
      </c>
      <c r="E120" s="120">
        <f t="shared" si="503"/>
        <v>-16700081.399999997</v>
      </c>
      <c r="F120" s="36">
        <f t="shared" si="503"/>
        <v>253031.86000000499</v>
      </c>
      <c r="G120" s="120">
        <f t="shared" si="503"/>
        <v>21165876.629999999</v>
      </c>
      <c r="H120" s="120">
        <f t="shared" si="503"/>
        <v>4806092.7299999977</v>
      </c>
      <c r="I120" s="120">
        <f t="shared" si="503"/>
        <v>211881.77999999467</v>
      </c>
      <c r="J120" s="120">
        <f t="shared" si="503"/>
        <v>-1358944.9399999972</v>
      </c>
      <c r="K120" s="120">
        <f t="shared" si="503"/>
        <v>9945608.0600000061</v>
      </c>
      <c r="L120" s="276">
        <f t="shared" si="503"/>
        <v>28310858.390000001</v>
      </c>
      <c r="M120" s="36">
        <f t="shared" si="503"/>
        <v>28227335.45999999</v>
      </c>
      <c r="N120" s="120">
        <f t="shared" si="503"/>
        <v>-2659294.8399999943</v>
      </c>
      <c r="O120" s="289">
        <f t="shared" si="503"/>
        <v>-1610630.7800000077</v>
      </c>
      <c r="P120" s="36">
        <f t="shared" ref="P120:S120" si="504">SUM(P115:P119)</f>
        <v>12248813.58</v>
      </c>
      <c r="Q120" s="120">
        <f t="shared" si="504"/>
        <v>-2830338.4299999964</v>
      </c>
      <c r="R120" s="120">
        <f t="shared" si="504"/>
        <v>1877653.1800000034</v>
      </c>
      <c r="S120" s="120">
        <f t="shared" si="504"/>
        <v>29250171.619999986</v>
      </c>
      <c r="T120" s="120">
        <f t="shared" ref="T120:U120" si="505">SUM(T115:T119)</f>
        <v>23018909.820000011</v>
      </c>
      <c r="U120" s="120">
        <f t="shared" si="505"/>
        <v>-831890.62000000104</v>
      </c>
      <c r="V120" s="120">
        <f t="shared" ref="V120:W120" si="506">SUM(V115:V119)</f>
        <v>-48466</v>
      </c>
      <c r="W120" s="120">
        <f t="shared" si="506"/>
        <v>9986208.1100000013</v>
      </c>
      <c r="X120" s="276">
        <f t="shared" ref="X120:Y120" si="507">SUM(X115:X119)</f>
        <v>41599421.760000005</v>
      </c>
      <c r="Y120" s="36">
        <f t="shared" si="507"/>
        <v>34976764.820000008</v>
      </c>
      <c r="Z120" s="243">
        <f t="shared" ref="Z120" si="508">SUM(Z115:Z119)</f>
        <v>26543046</v>
      </c>
      <c r="AA120" s="243">
        <f t="shared" ref="AA120:AB120" si="509">SUM(AA115:AA119)</f>
        <v>-10654065.789999992</v>
      </c>
      <c r="AB120" s="243">
        <f t="shared" si="509"/>
        <v>-7755049.1900000032</v>
      </c>
      <c r="AC120" s="243">
        <f t="shared" ref="AC120:AD120" si="510">SUM(AC115:AC119)</f>
        <v>-22783210.48</v>
      </c>
      <c r="AD120" s="243">
        <f t="shared" si="510"/>
        <v>12339825.189999994</v>
      </c>
      <c r="AE120" s="243">
        <f t="shared" ref="AE120:AF120" si="511">SUM(AE115:AE119)</f>
        <v>12531263</v>
      </c>
      <c r="AF120" s="243">
        <f t="shared" si="511"/>
        <v>-2557952.7700000051</v>
      </c>
      <c r="AG120" s="243">
        <f t="shared" ref="AG120:AH120" si="512">SUM(AG115:AG119)</f>
        <v>7698921.3600000069</v>
      </c>
      <c r="AH120" s="243">
        <f t="shared" si="512"/>
        <v>17142745.369999997</v>
      </c>
      <c r="AI120" s="120">
        <f t="shared" ref="AI120" si="513">SUM(AI115:AI119)</f>
        <v>-252392.24999999953</v>
      </c>
      <c r="AJ120" s="386">
        <f t="shared" ref="AJ120" si="514">SUM(AJ115:AJ119)</f>
        <v>54819809.600000009</v>
      </c>
      <c r="AK120" s="172">
        <f t="shared" si="454"/>
        <v>4.0127094935466587</v>
      </c>
      <c r="AL120" s="175">
        <f t="shared" si="454"/>
        <v>-1.916865531731597</v>
      </c>
      <c r="AM120" s="176">
        <f t="shared" si="454"/>
        <v>-0.8305194829768916</v>
      </c>
      <c r="AN120" s="176">
        <f t="shared" si="454"/>
        <v>6.4206196010256038</v>
      </c>
      <c r="AO120" s="176">
        <f t="shared" si="454"/>
        <v>0.38194945247585466</v>
      </c>
      <c r="AP120" s="176">
        <f t="shared" si="454"/>
        <v>3.7895267763591454</v>
      </c>
      <c r="AQ120" s="176">
        <f t="shared" si="454"/>
        <v>-4.9262017715729121</v>
      </c>
      <c r="AR120" s="176">
        <f t="shared" si="454"/>
        <v>-0.96433556756169969</v>
      </c>
      <c r="AS120" s="176">
        <f t="shared" si="454"/>
        <v>4.0822089262981809E-3</v>
      </c>
      <c r="AT120" s="176">
        <f t="shared" si="454"/>
        <v>0.46938044713945548</v>
      </c>
      <c r="AU120" s="176">
        <f t="shared" si="455"/>
        <v>0.23910968747172073</v>
      </c>
      <c r="AV120" s="176">
        <f t="shared" si="455"/>
        <v>-10.981234724615966</v>
      </c>
      <c r="AW120" s="176">
        <f t="shared" si="455"/>
        <v>5.614840547130199</v>
      </c>
      <c r="AX120" s="176">
        <f t="shared" si="455"/>
        <v>-1.6331265586948382</v>
      </c>
      <c r="AY120" s="176">
        <f t="shared" si="455"/>
        <v>7.0496417808240794</v>
      </c>
      <c r="AZ120" s="176">
        <f t="shared" si="455"/>
        <v>5.5719406125895787</v>
      </c>
      <c r="BA120" s="176">
        <f t="shared" si="455"/>
        <v>-0.57158326580786034</v>
      </c>
      <c r="BB120" s="176">
        <f t="shared" si="455"/>
        <v>-1.1111239754620146</v>
      </c>
      <c r="BC120" s="176">
        <f t="shared" si="455"/>
        <v>-10.254727935266294</v>
      </c>
      <c r="BD120" s="327">
        <f t="shared" si="455"/>
        <v>-354.70662670738244</v>
      </c>
      <c r="BE120" s="327">
        <f t="shared" si="455"/>
        <v>-1.0252740827368958</v>
      </c>
      <c r="BF120" s="177">
        <f t="shared" si="455"/>
        <v>0.31780220206599336</v>
      </c>
      <c r="BG120" s="119">
        <f t="shared" si="419"/>
        <v>-1289321.3600000003</v>
      </c>
      <c r="BH120" s="121">
        <f t="shared" si="503"/>
        <v>25608257.419999991</v>
      </c>
      <c r="BI120" s="122">
        <f t="shared" si="503"/>
        <v>13869742.969999999</v>
      </c>
      <c r="BJ120" s="122">
        <f t="shared" ref="BJ120:BK120" si="515">SUM(BJ115:BJ119)</f>
        <v>1624621.3199999984</v>
      </c>
      <c r="BK120" s="122">
        <f t="shared" si="515"/>
        <v>8084294.9899999853</v>
      </c>
      <c r="BL120" s="122">
        <f t="shared" ref="BL120:BM120" si="516">SUM(BL115:BL119)</f>
        <v>18212817.090000011</v>
      </c>
      <c r="BM120" s="122">
        <f t="shared" si="516"/>
        <v>-1043772.3999999962</v>
      </c>
      <c r="BN120" s="122">
        <f t="shared" ref="BN120:BO120" si="517">SUM(BN115:BN119)</f>
        <v>1310478.9399999972</v>
      </c>
      <c r="BO120" s="122">
        <f t="shared" si="517"/>
        <v>40600.049999996088</v>
      </c>
      <c r="BP120" s="122">
        <f t="shared" ref="BP120:BQ120" si="518">SUM(BP115:BP119)</f>
        <v>13288563.370000008</v>
      </c>
      <c r="BQ120" s="122">
        <f t="shared" si="518"/>
        <v>6749429.3600000106</v>
      </c>
      <c r="BR120" s="122">
        <f t="shared" ref="BR120" si="519">SUM(BR115:BR119)</f>
        <v>29202340.839999996</v>
      </c>
      <c r="BS120" s="122">
        <f t="shared" ref="BS120:BT120" si="520">SUM(BS115:BS119)</f>
        <v>-9043435.0099999849</v>
      </c>
      <c r="BT120" s="122">
        <f t="shared" si="520"/>
        <v>-20003862.770000003</v>
      </c>
      <c r="BU120" s="122">
        <f t="shared" ref="BU120:BV120" si="521">SUM(BU115:BU119)</f>
        <v>-19952872.050000004</v>
      </c>
      <c r="BV120" s="122">
        <f t="shared" si="521"/>
        <v>10462172.00999999</v>
      </c>
      <c r="BW120" s="122">
        <f t="shared" ref="BW120:BX120" si="522">SUM(BW115:BW119)</f>
        <v>-16718908.619999986</v>
      </c>
      <c r="BX120" s="122">
        <f t="shared" si="522"/>
        <v>-25576862.590000015</v>
      </c>
      <c r="BY120" s="122">
        <f t="shared" ref="BY120:BZ120" si="523">SUM(BY115:BY119)</f>
        <v>8530811.9800000079</v>
      </c>
      <c r="BZ120" s="347">
        <f t="shared" si="523"/>
        <v>17191211.369999997</v>
      </c>
      <c r="CA120" s="347">
        <f t="shared" ref="CA120:CB120" si="524">SUM(CA115:CA119)</f>
        <v>-10238600.360000001</v>
      </c>
      <c r="CB120" s="347">
        <f t="shared" si="524"/>
        <v>13220387.839999998</v>
      </c>
      <c r="CC120" s="370"/>
    </row>
    <row r="121" spans="1:81" s="57" customFormat="1" x14ac:dyDescent="0.3">
      <c r="A121" s="140">
        <f>+A114+1</f>
        <v>17</v>
      </c>
      <c r="B121" s="99" t="s">
        <v>39</v>
      </c>
      <c r="C121" s="72"/>
      <c r="D121" s="73"/>
      <c r="E121" s="73"/>
      <c r="F121" s="73"/>
      <c r="G121" s="73"/>
      <c r="H121" s="73"/>
      <c r="I121" s="73"/>
      <c r="J121" s="73"/>
      <c r="K121" s="73"/>
      <c r="L121" s="265"/>
      <c r="M121" s="74"/>
      <c r="N121" s="73"/>
      <c r="O121" s="74"/>
      <c r="P121" s="73"/>
      <c r="Q121" s="73"/>
      <c r="R121" s="73"/>
      <c r="S121" s="73"/>
      <c r="T121" s="73"/>
      <c r="U121" s="73"/>
      <c r="V121" s="73"/>
      <c r="W121" s="73"/>
      <c r="X121" s="268"/>
      <c r="Y121" s="74"/>
      <c r="Z121" s="235"/>
      <c r="AA121" s="235"/>
      <c r="AB121" s="235"/>
      <c r="AC121" s="235"/>
      <c r="AD121" s="235"/>
      <c r="AE121" s="235"/>
      <c r="AF121" s="235"/>
      <c r="AG121" s="235"/>
      <c r="AH121" s="235"/>
      <c r="AI121" s="73"/>
      <c r="AJ121" s="378"/>
      <c r="AK121" s="194"/>
      <c r="AL121" s="195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328"/>
      <c r="BE121" s="328"/>
      <c r="BF121" s="197"/>
      <c r="BG121" s="72"/>
      <c r="BH121" s="75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341"/>
      <c r="CA121" s="341"/>
      <c r="CB121" s="341"/>
      <c r="CC121" s="367"/>
    </row>
    <row r="122" spans="1:81" s="57" customFormat="1" x14ac:dyDescent="0.3">
      <c r="A122" s="140"/>
      <c r="B122" s="58" t="s">
        <v>30</v>
      </c>
      <c r="C122" s="59">
        <f>'NECO-ELECTRIC'!C122+'NECO-GAS'!C122</f>
        <v>682</v>
      </c>
      <c r="D122" s="60">
        <f>'NECO-ELECTRIC'!D122+'NECO-GAS'!D122</f>
        <v>711</v>
      </c>
      <c r="E122" s="60">
        <f>'NECO-ELECTRIC'!E122+'NECO-GAS'!E122</f>
        <v>766</v>
      </c>
      <c r="F122" s="60">
        <f>'NECO-ELECTRIC'!F122+'NECO-GAS'!F122</f>
        <v>731</v>
      </c>
      <c r="G122" s="60">
        <f>'NECO-ELECTRIC'!G122+'NECO-GAS'!G122</f>
        <v>711</v>
      </c>
      <c r="H122" s="60">
        <f>'NECO-ELECTRIC'!H122+'NECO-GAS'!H122</f>
        <v>720</v>
      </c>
      <c r="I122" s="60">
        <f>'NECO-ELECTRIC'!I122+'NECO-GAS'!I122</f>
        <v>687</v>
      </c>
      <c r="J122" s="60">
        <f>'NECO-ELECTRIC'!J122+'NECO-GAS'!J122</f>
        <v>653</v>
      </c>
      <c r="K122" s="60">
        <f>'NECO-ELECTRIC'!K122+'NECO-GAS'!K122</f>
        <v>596</v>
      </c>
      <c r="L122" s="266">
        <f>'NECO-ELECTRIC'!L122+'NECO-GAS'!L122</f>
        <v>539</v>
      </c>
      <c r="M122" s="61">
        <f>'NECO-ELECTRIC'!M122+'NECO-GAS'!M122</f>
        <v>502</v>
      </c>
      <c r="N122" s="60">
        <f>'NECO-ELECTRIC'!N122+'NECO-GAS'!N122</f>
        <v>451</v>
      </c>
      <c r="O122" s="61">
        <f>'NECO-ELECTRIC'!O122+'NECO-GAS'!O122</f>
        <v>442</v>
      </c>
      <c r="P122" s="60">
        <f>'NECO-ELECTRIC'!P122+'NECO-GAS'!P122</f>
        <v>438</v>
      </c>
      <c r="Q122" s="60">
        <f>'NECO-ELECTRIC'!Q122+'NECO-GAS'!Q122</f>
        <v>391</v>
      </c>
      <c r="R122" s="60">
        <f>'NECO-ELECTRIC'!R122+'NECO-GAS'!R122</f>
        <v>337</v>
      </c>
      <c r="S122" s="60">
        <f>'NECO-ELECTRIC'!S122+'NECO-GAS'!S122</f>
        <v>291</v>
      </c>
      <c r="T122" s="60">
        <f>'NECO-ELECTRIC'!T122+'NECO-GAS'!T122</f>
        <v>279</v>
      </c>
      <c r="U122" s="60">
        <f>'NECO-ELECTRIC'!U122+'NECO-GAS'!U122</f>
        <v>237</v>
      </c>
      <c r="V122" s="60">
        <f>'NECO-ELECTRIC'!V122+'NECO-GAS'!V122</f>
        <v>233</v>
      </c>
      <c r="W122" s="60">
        <f>'NECO-ELECTRIC'!W122+'NECO-GAS'!W122</f>
        <v>237</v>
      </c>
      <c r="X122" s="266">
        <f>'NECO-ELECTRIC'!X122+'NECO-GAS'!X122</f>
        <v>225</v>
      </c>
      <c r="Y122" s="61">
        <f>'NECO-ELECTRIC'!Y122+'NECO-GAS'!Y122</f>
        <v>215</v>
      </c>
      <c r="Z122" s="247">
        <f>'NECO-ELECTRIC'!Z122+'NECO-GAS'!Z122</f>
        <v>180</v>
      </c>
      <c r="AA122" s="247">
        <f>'NECO-ELECTRIC'!AA122+'NECO-GAS'!AA122</f>
        <v>144</v>
      </c>
      <c r="AB122" s="247">
        <f>'NECO-ELECTRIC'!AB122+'NECO-GAS'!AB122</f>
        <v>143</v>
      </c>
      <c r="AC122" s="247">
        <f>'NECO-ELECTRIC'!AC122+'NECO-GAS'!AC122</f>
        <v>135</v>
      </c>
      <c r="AD122" s="247">
        <f>'NECO-ELECTRIC'!AD122+'NECO-GAS'!AD122</f>
        <v>128</v>
      </c>
      <c r="AE122" s="247">
        <f>'NECO-ELECTRIC'!AE122+'NECO-GAS'!AE122</f>
        <v>103</v>
      </c>
      <c r="AF122" s="247">
        <f>'NECO-ELECTRIC'!AF122+'NECO-GAS'!AF122</f>
        <v>133</v>
      </c>
      <c r="AG122" s="247">
        <f>'NECO-ELECTRIC'!AG122+'NECO-GAS'!AG122</f>
        <v>107</v>
      </c>
      <c r="AH122" s="247">
        <f>'NECO-ELECTRIC'!AH122+'NECO-GAS'!AH122</f>
        <v>115</v>
      </c>
      <c r="AI122" s="61">
        <f>'NECO-ELECTRIC'!AI122+'NECO-GAS'!AI122</f>
        <v>111</v>
      </c>
      <c r="AJ122" s="100">
        <f>'NECO-ELECTRIC'!AJ122+'NECO-GAS'!AJ122</f>
        <v>111</v>
      </c>
      <c r="AK122" s="198">
        <f t="shared" ref="AK122:AT127" si="525">IF(ISERROR((O122-C122)/C122)=TRUE,0,(O122-C122)/C122)</f>
        <v>-0.35190615835777128</v>
      </c>
      <c r="AL122" s="199">
        <f t="shared" si="525"/>
        <v>-0.38396624472573837</v>
      </c>
      <c r="AM122" s="200">
        <f t="shared" si="525"/>
        <v>-0.48955613577023499</v>
      </c>
      <c r="AN122" s="200">
        <f t="shared" si="525"/>
        <v>-0.53898768809849518</v>
      </c>
      <c r="AO122" s="200">
        <f t="shared" si="525"/>
        <v>-0.59071729957805907</v>
      </c>
      <c r="AP122" s="200">
        <f t="shared" si="525"/>
        <v>-0.61250000000000004</v>
      </c>
      <c r="AQ122" s="200">
        <f t="shared" si="525"/>
        <v>-0.65502183406113534</v>
      </c>
      <c r="AR122" s="200">
        <f t="shared" si="525"/>
        <v>-0.64318529862174578</v>
      </c>
      <c r="AS122" s="200">
        <f t="shared" si="525"/>
        <v>-0.6023489932885906</v>
      </c>
      <c r="AT122" s="200">
        <f t="shared" si="525"/>
        <v>-0.58256029684601118</v>
      </c>
      <c r="AU122" s="200">
        <f t="shared" ref="AU122:BF127" si="526">IF(ISERROR((Y122-M122)/M122)=TRUE,0,(Y122-M122)/M122)</f>
        <v>-0.57171314741035861</v>
      </c>
      <c r="AV122" s="200">
        <f t="shared" si="526"/>
        <v>-0.60088691796008864</v>
      </c>
      <c r="AW122" s="200">
        <f t="shared" si="526"/>
        <v>-0.67420814479638014</v>
      </c>
      <c r="AX122" s="200">
        <f t="shared" si="526"/>
        <v>-0.67351598173515981</v>
      </c>
      <c r="AY122" s="200">
        <f t="shared" si="526"/>
        <v>-0.65473145780051156</v>
      </c>
      <c r="AZ122" s="200">
        <f t="shared" si="526"/>
        <v>-0.62017804154302669</v>
      </c>
      <c r="BA122" s="200">
        <f t="shared" si="526"/>
        <v>-0.64604810996563578</v>
      </c>
      <c r="BB122" s="200">
        <f t="shared" si="526"/>
        <v>-0.52329749103942658</v>
      </c>
      <c r="BC122" s="200">
        <f t="shared" si="526"/>
        <v>-0.54852320675105481</v>
      </c>
      <c r="BD122" s="335">
        <f t="shared" si="526"/>
        <v>-0.50643776824034337</v>
      </c>
      <c r="BE122" s="335">
        <f t="shared" si="526"/>
        <v>-0.53164556962025311</v>
      </c>
      <c r="BF122" s="214">
        <f t="shared" si="526"/>
        <v>-0.50666666666666671</v>
      </c>
      <c r="BG122" s="59">
        <f t="shared" ref="BG122:BP126" si="527">O122-C122</f>
        <v>-240</v>
      </c>
      <c r="BH122" s="62">
        <f t="shared" si="527"/>
        <v>-273</v>
      </c>
      <c r="BI122" s="63">
        <f t="shared" si="527"/>
        <v>-375</v>
      </c>
      <c r="BJ122" s="63">
        <f t="shared" si="527"/>
        <v>-394</v>
      </c>
      <c r="BK122" s="63">
        <f t="shared" si="527"/>
        <v>-420</v>
      </c>
      <c r="BL122" s="63">
        <f t="shared" si="527"/>
        <v>-441</v>
      </c>
      <c r="BM122" s="63">
        <f t="shared" si="527"/>
        <v>-450</v>
      </c>
      <c r="BN122" s="63">
        <f t="shared" si="527"/>
        <v>-420</v>
      </c>
      <c r="BO122" s="63">
        <f t="shared" si="527"/>
        <v>-359</v>
      </c>
      <c r="BP122" s="63">
        <f t="shared" si="527"/>
        <v>-314</v>
      </c>
      <c r="BQ122" s="63">
        <f t="shared" ref="BQ122:CB126" si="528">Y122-M122</f>
        <v>-287</v>
      </c>
      <c r="BR122" s="63">
        <f t="shared" si="528"/>
        <v>-271</v>
      </c>
      <c r="BS122" s="63">
        <f t="shared" si="528"/>
        <v>-298</v>
      </c>
      <c r="BT122" s="63">
        <f t="shared" si="528"/>
        <v>-295</v>
      </c>
      <c r="BU122" s="63">
        <f t="shared" si="528"/>
        <v>-256</v>
      </c>
      <c r="BV122" s="63">
        <f t="shared" si="528"/>
        <v>-209</v>
      </c>
      <c r="BW122" s="63">
        <f t="shared" si="528"/>
        <v>-188</v>
      </c>
      <c r="BX122" s="63">
        <f t="shared" si="528"/>
        <v>-146</v>
      </c>
      <c r="BY122" s="63">
        <f t="shared" si="528"/>
        <v>-130</v>
      </c>
      <c r="BZ122" s="229">
        <f t="shared" si="528"/>
        <v>-118</v>
      </c>
      <c r="CA122" s="229">
        <f t="shared" si="528"/>
        <v>-126</v>
      </c>
      <c r="CB122" s="229">
        <f t="shared" si="528"/>
        <v>-114</v>
      </c>
      <c r="CC122" s="367"/>
    </row>
    <row r="123" spans="1:81" s="57" customFormat="1" x14ac:dyDescent="0.3">
      <c r="A123" s="140"/>
      <c r="B123" s="58" t="s">
        <v>31</v>
      </c>
      <c r="C123" s="59">
        <f>'NECO-ELECTRIC'!C123+'NECO-GAS'!C123</f>
        <v>1857</v>
      </c>
      <c r="D123" s="60">
        <f>'NECO-ELECTRIC'!D123+'NECO-GAS'!D123</f>
        <v>2074</v>
      </c>
      <c r="E123" s="60">
        <f>'NECO-ELECTRIC'!E123+'NECO-GAS'!E123</f>
        <v>2645</v>
      </c>
      <c r="F123" s="60">
        <f>'NECO-ELECTRIC'!F123+'NECO-GAS'!F123</f>
        <v>2965</v>
      </c>
      <c r="G123" s="60">
        <f>'NECO-ELECTRIC'!G123+'NECO-GAS'!G123</f>
        <v>3046</v>
      </c>
      <c r="H123" s="60">
        <f>'NECO-ELECTRIC'!H123+'NECO-GAS'!H123</f>
        <v>3161</v>
      </c>
      <c r="I123" s="60">
        <f>'NECO-ELECTRIC'!I123+'NECO-GAS'!I123</f>
        <v>3118</v>
      </c>
      <c r="J123" s="60">
        <f>'NECO-ELECTRIC'!J123+'NECO-GAS'!J123</f>
        <v>3056</v>
      </c>
      <c r="K123" s="60">
        <f>'NECO-ELECTRIC'!K123+'NECO-GAS'!K123</f>
        <v>2875</v>
      </c>
      <c r="L123" s="266">
        <f>'NECO-ELECTRIC'!L123+'NECO-GAS'!L123</f>
        <v>2657</v>
      </c>
      <c r="M123" s="61">
        <f>'NECO-ELECTRIC'!M123+'NECO-GAS'!M123</f>
        <v>2516</v>
      </c>
      <c r="N123" s="60">
        <f>'NECO-ELECTRIC'!N123+'NECO-GAS'!N123</f>
        <v>2405</v>
      </c>
      <c r="O123" s="61">
        <f>'NECO-ELECTRIC'!O123+'NECO-GAS'!O123</f>
        <v>2365</v>
      </c>
      <c r="P123" s="60">
        <f>'NECO-ELECTRIC'!P123+'NECO-GAS'!P123</f>
        <v>2367</v>
      </c>
      <c r="Q123" s="60">
        <f>'NECO-ELECTRIC'!Q123+'NECO-GAS'!Q123</f>
        <v>2240</v>
      </c>
      <c r="R123" s="60">
        <f>'NECO-ELECTRIC'!R123+'NECO-GAS'!R123</f>
        <v>2026</v>
      </c>
      <c r="S123" s="60">
        <f>'NECO-ELECTRIC'!S123+'NECO-GAS'!S123</f>
        <v>2186</v>
      </c>
      <c r="T123" s="60">
        <f>'NECO-ELECTRIC'!T123+'NECO-GAS'!T123</f>
        <v>1838</v>
      </c>
      <c r="U123" s="60">
        <f>'NECO-ELECTRIC'!U123+'NECO-GAS'!U123</f>
        <v>1705</v>
      </c>
      <c r="V123" s="60">
        <f>'NECO-ELECTRIC'!V123+'NECO-GAS'!V123</f>
        <v>1417</v>
      </c>
      <c r="W123" s="60">
        <f>'NECO-ELECTRIC'!W123+'NECO-GAS'!W123</f>
        <v>1344</v>
      </c>
      <c r="X123" s="266">
        <f>'NECO-ELECTRIC'!X123+'NECO-GAS'!X123</f>
        <v>1264</v>
      </c>
      <c r="Y123" s="61">
        <f>'NECO-ELECTRIC'!Y123+'NECO-GAS'!Y123</f>
        <v>1231</v>
      </c>
      <c r="Z123" s="247">
        <f>'NECO-ELECTRIC'!Z123+'NECO-GAS'!Z123</f>
        <v>1195</v>
      </c>
      <c r="AA123" s="247">
        <f>'NECO-ELECTRIC'!AA123+'NECO-GAS'!AA123</f>
        <v>1239</v>
      </c>
      <c r="AB123" s="247">
        <f>'NECO-ELECTRIC'!AB123+'NECO-GAS'!AB123</f>
        <v>1264</v>
      </c>
      <c r="AC123" s="247">
        <f>'NECO-ELECTRIC'!AC123+'NECO-GAS'!AC123</f>
        <v>1485</v>
      </c>
      <c r="AD123" s="247">
        <f>'NECO-ELECTRIC'!AD123+'NECO-GAS'!AD123</f>
        <v>1904</v>
      </c>
      <c r="AE123" s="247">
        <f>'NECO-ELECTRIC'!AE123+'NECO-GAS'!AE123</f>
        <v>2203</v>
      </c>
      <c r="AF123" s="247">
        <f>'NECO-ELECTRIC'!AF123+'NECO-GAS'!AF123</f>
        <v>2294</v>
      </c>
      <c r="AG123" s="247">
        <f>'NECO-ELECTRIC'!AG123+'NECO-GAS'!AG123</f>
        <v>2377</v>
      </c>
      <c r="AH123" s="247">
        <f>'NECO-ELECTRIC'!AH123+'NECO-GAS'!AH123</f>
        <v>2298</v>
      </c>
      <c r="AI123" s="61">
        <f>'NECO-ELECTRIC'!AI123+'NECO-GAS'!AI123</f>
        <v>2199</v>
      </c>
      <c r="AJ123" s="100">
        <f>'NECO-ELECTRIC'!AJ123+'NECO-GAS'!AJ123</f>
        <v>2018</v>
      </c>
      <c r="AK123" s="198">
        <f t="shared" si="525"/>
        <v>0.27355950457727518</v>
      </c>
      <c r="AL123" s="199">
        <f t="shared" si="525"/>
        <v>0.14127290260366443</v>
      </c>
      <c r="AM123" s="200">
        <f t="shared" si="525"/>
        <v>-0.15311909262759923</v>
      </c>
      <c r="AN123" s="200">
        <f t="shared" si="525"/>
        <v>-0.3166947723440135</v>
      </c>
      <c r="AO123" s="200">
        <f t="shared" si="525"/>
        <v>-0.28233749179251477</v>
      </c>
      <c r="AP123" s="200">
        <f t="shared" si="525"/>
        <v>-0.41853843720341666</v>
      </c>
      <c r="AQ123" s="200">
        <f t="shared" si="525"/>
        <v>-0.45317511225144325</v>
      </c>
      <c r="AR123" s="200">
        <f t="shared" si="525"/>
        <v>-0.53632198952879584</v>
      </c>
      <c r="AS123" s="200">
        <f t="shared" si="525"/>
        <v>-0.53252173913043477</v>
      </c>
      <c r="AT123" s="200">
        <f t="shared" si="525"/>
        <v>-0.52427549868272483</v>
      </c>
      <c r="AU123" s="200">
        <f t="shared" si="526"/>
        <v>-0.51073131955484896</v>
      </c>
      <c r="AV123" s="200">
        <f t="shared" si="526"/>
        <v>-0.50311850311850315</v>
      </c>
      <c r="AW123" s="200">
        <f t="shared" si="526"/>
        <v>-0.47610993657505285</v>
      </c>
      <c r="AX123" s="200">
        <f t="shared" si="526"/>
        <v>-0.46599070553443178</v>
      </c>
      <c r="AY123" s="200">
        <f t="shared" si="526"/>
        <v>-0.33705357142857145</v>
      </c>
      <c r="AZ123" s="200">
        <f t="shared" si="526"/>
        <v>-6.0217176702862786E-2</v>
      </c>
      <c r="BA123" s="200">
        <f t="shared" si="526"/>
        <v>7.7767612076852701E-3</v>
      </c>
      <c r="BB123" s="200">
        <f t="shared" si="526"/>
        <v>0.24809575625680086</v>
      </c>
      <c r="BC123" s="200">
        <f t="shared" si="526"/>
        <v>0.39413489736070384</v>
      </c>
      <c r="BD123" s="335">
        <f t="shared" si="526"/>
        <v>0.62173606210303456</v>
      </c>
      <c r="BE123" s="335">
        <f t="shared" si="526"/>
        <v>0.6361607142857143</v>
      </c>
      <c r="BF123" s="214">
        <f t="shared" si="526"/>
        <v>0.59651898734177211</v>
      </c>
      <c r="BG123" s="59">
        <f t="shared" si="527"/>
        <v>508</v>
      </c>
      <c r="BH123" s="62">
        <f t="shared" si="527"/>
        <v>293</v>
      </c>
      <c r="BI123" s="63">
        <f t="shared" si="527"/>
        <v>-405</v>
      </c>
      <c r="BJ123" s="63">
        <f t="shared" si="527"/>
        <v>-939</v>
      </c>
      <c r="BK123" s="63">
        <f t="shared" si="527"/>
        <v>-860</v>
      </c>
      <c r="BL123" s="63">
        <f t="shared" si="527"/>
        <v>-1323</v>
      </c>
      <c r="BM123" s="63">
        <f t="shared" si="527"/>
        <v>-1413</v>
      </c>
      <c r="BN123" s="63">
        <f t="shared" si="527"/>
        <v>-1639</v>
      </c>
      <c r="BO123" s="63">
        <f t="shared" si="527"/>
        <v>-1531</v>
      </c>
      <c r="BP123" s="63">
        <f t="shared" si="527"/>
        <v>-1393</v>
      </c>
      <c r="BQ123" s="63">
        <f t="shared" si="528"/>
        <v>-1285</v>
      </c>
      <c r="BR123" s="63">
        <f t="shared" si="528"/>
        <v>-1210</v>
      </c>
      <c r="BS123" s="63">
        <f t="shared" si="528"/>
        <v>-1126</v>
      </c>
      <c r="BT123" s="63">
        <f t="shared" si="528"/>
        <v>-1103</v>
      </c>
      <c r="BU123" s="63">
        <f t="shared" si="528"/>
        <v>-755</v>
      </c>
      <c r="BV123" s="63">
        <f t="shared" si="528"/>
        <v>-122</v>
      </c>
      <c r="BW123" s="63">
        <f t="shared" si="528"/>
        <v>17</v>
      </c>
      <c r="BX123" s="63">
        <f t="shared" si="528"/>
        <v>456</v>
      </c>
      <c r="BY123" s="63">
        <f t="shared" si="528"/>
        <v>672</v>
      </c>
      <c r="BZ123" s="229">
        <f t="shared" si="528"/>
        <v>881</v>
      </c>
      <c r="CA123" s="229">
        <f t="shared" si="528"/>
        <v>855</v>
      </c>
      <c r="CB123" s="229">
        <f t="shared" si="528"/>
        <v>754</v>
      </c>
      <c r="CC123" s="367"/>
    </row>
    <row r="124" spans="1:81" s="57" customFormat="1" x14ac:dyDescent="0.3">
      <c r="A124" s="140"/>
      <c r="B124" s="58" t="s">
        <v>32</v>
      </c>
      <c r="C124" s="59">
        <f>'NECO-ELECTRIC'!C124+'NECO-GAS'!C124</f>
        <v>0</v>
      </c>
      <c r="D124" s="60">
        <f>'NECO-ELECTRIC'!D124+'NECO-GAS'!D124</f>
        <v>0</v>
      </c>
      <c r="E124" s="60">
        <f>'NECO-ELECTRIC'!E124+'NECO-GAS'!E124</f>
        <v>0</v>
      </c>
      <c r="F124" s="60">
        <f>'NECO-ELECTRIC'!F124+'NECO-GAS'!F124</f>
        <v>0</v>
      </c>
      <c r="G124" s="60">
        <f>'NECO-ELECTRIC'!G124+'NECO-GAS'!G124</f>
        <v>0</v>
      </c>
      <c r="H124" s="60">
        <f>'NECO-ELECTRIC'!H124+'NECO-GAS'!H124</f>
        <v>0</v>
      </c>
      <c r="I124" s="60">
        <f>'NECO-ELECTRIC'!I124+'NECO-GAS'!I124</f>
        <v>0</v>
      </c>
      <c r="J124" s="60">
        <f>'NECO-ELECTRIC'!J124+'NECO-GAS'!J124</f>
        <v>0</v>
      </c>
      <c r="K124" s="60">
        <f>'NECO-ELECTRIC'!K124+'NECO-GAS'!K124</f>
        <v>0</v>
      </c>
      <c r="L124" s="266">
        <f>'NECO-ELECTRIC'!L124+'NECO-GAS'!L124</f>
        <v>0</v>
      </c>
      <c r="M124" s="61">
        <f>'NECO-ELECTRIC'!M124+'NECO-GAS'!M124</f>
        <v>0</v>
      </c>
      <c r="N124" s="60">
        <f>'NECO-ELECTRIC'!N124+'NECO-GAS'!N124</f>
        <v>0</v>
      </c>
      <c r="O124" s="61">
        <f>'NECO-ELECTRIC'!O124+'NECO-GAS'!O124</f>
        <v>0</v>
      </c>
      <c r="P124" s="60">
        <f>'NECO-ELECTRIC'!P124+'NECO-GAS'!P124</f>
        <v>0</v>
      </c>
      <c r="Q124" s="60">
        <f>'NECO-ELECTRIC'!Q124+'NECO-GAS'!Q124</f>
        <v>0</v>
      </c>
      <c r="R124" s="60">
        <f>'NECO-ELECTRIC'!R124+'NECO-GAS'!R124</f>
        <v>0</v>
      </c>
      <c r="S124" s="60">
        <f>'NECO-ELECTRIC'!S124+'NECO-GAS'!S124</f>
        <v>0</v>
      </c>
      <c r="T124" s="60">
        <f>'NECO-ELECTRIC'!T124+'NECO-GAS'!T124</f>
        <v>0</v>
      </c>
      <c r="U124" s="60">
        <f>'NECO-ELECTRIC'!U124+'NECO-GAS'!U124</f>
        <v>0</v>
      </c>
      <c r="V124" s="60">
        <f>'NECO-ELECTRIC'!V124+'NECO-GAS'!V124</f>
        <v>0</v>
      </c>
      <c r="W124" s="60">
        <f>'NECO-ELECTRIC'!W124+'NECO-GAS'!W124</f>
        <v>0</v>
      </c>
      <c r="X124" s="266">
        <f>'NECO-ELECTRIC'!X124+'NECO-GAS'!X124</f>
        <v>0</v>
      </c>
      <c r="Y124" s="61">
        <f>'NECO-ELECTRIC'!Y124+'NECO-GAS'!Y124</f>
        <v>0</v>
      </c>
      <c r="Z124" s="247">
        <f>'NECO-ELECTRIC'!Z124+'NECO-GAS'!Z124</f>
        <v>0</v>
      </c>
      <c r="AA124" s="247">
        <f>'NECO-ELECTRIC'!AA124+'NECO-GAS'!AA124</f>
        <v>0</v>
      </c>
      <c r="AB124" s="247">
        <f>'NECO-ELECTRIC'!AB124+'NECO-GAS'!AB124</f>
        <v>0</v>
      </c>
      <c r="AC124" s="247">
        <f>'NECO-ELECTRIC'!AC124+'NECO-GAS'!AC124</f>
        <v>0</v>
      </c>
      <c r="AD124" s="247">
        <f>'NECO-ELECTRIC'!AD124+'NECO-GAS'!AD124</f>
        <v>0</v>
      </c>
      <c r="AE124" s="247">
        <f>'NECO-ELECTRIC'!AE124+'NECO-GAS'!AE124</f>
        <v>0</v>
      </c>
      <c r="AF124" s="247">
        <f>'NECO-ELECTRIC'!AF124+'NECO-GAS'!AF124</f>
        <v>0</v>
      </c>
      <c r="AG124" s="247">
        <f>'NECO-ELECTRIC'!AG124+'NECO-GAS'!AG124</f>
        <v>0</v>
      </c>
      <c r="AH124" s="247">
        <f>'NECO-ELECTRIC'!AH124+'NECO-GAS'!AH124</f>
        <v>0</v>
      </c>
      <c r="AI124" s="61">
        <f>'NECO-ELECTRIC'!AI124+'NECO-GAS'!AI124</f>
        <v>0</v>
      </c>
      <c r="AJ124" s="100">
        <f>'NECO-ELECTRIC'!AJ124+'NECO-GAS'!AJ124</f>
        <v>0</v>
      </c>
      <c r="AK124" s="198">
        <f t="shared" si="525"/>
        <v>0</v>
      </c>
      <c r="AL124" s="199">
        <f t="shared" si="525"/>
        <v>0</v>
      </c>
      <c r="AM124" s="200">
        <f t="shared" si="525"/>
        <v>0</v>
      </c>
      <c r="AN124" s="200">
        <f t="shared" si="525"/>
        <v>0</v>
      </c>
      <c r="AO124" s="200">
        <f t="shared" si="525"/>
        <v>0</v>
      </c>
      <c r="AP124" s="200">
        <f t="shared" si="525"/>
        <v>0</v>
      </c>
      <c r="AQ124" s="200">
        <f t="shared" si="525"/>
        <v>0</v>
      </c>
      <c r="AR124" s="200">
        <f t="shared" si="525"/>
        <v>0</v>
      </c>
      <c r="AS124" s="200">
        <f t="shared" si="525"/>
        <v>0</v>
      </c>
      <c r="AT124" s="200">
        <f t="shared" si="525"/>
        <v>0</v>
      </c>
      <c r="AU124" s="200">
        <f t="shared" si="526"/>
        <v>0</v>
      </c>
      <c r="AV124" s="200">
        <f t="shared" si="526"/>
        <v>0</v>
      </c>
      <c r="AW124" s="200">
        <f t="shared" si="526"/>
        <v>0</v>
      </c>
      <c r="AX124" s="200">
        <f t="shared" si="526"/>
        <v>0</v>
      </c>
      <c r="AY124" s="200">
        <f t="shared" si="526"/>
        <v>0</v>
      </c>
      <c r="AZ124" s="200">
        <f t="shared" si="526"/>
        <v>0</v>
      </c>
      <c r="BA124" s="200">
        <f t="shared" si="526"/>
        <v>0</v>
      </c>
      <c r="BB124" s="200">
        <f t="shared" si="526"/>
        <v>0</v>
      </c>
      <c r="BC124" s="200">
        <f t="shared" si="526"/>
        <v>0</v>
      </c>
      <c r="BD124" s="335">
        <f t="shared" si="526"/>
        <v>0</v>
      </c>
      <c r="BE124" s="335">
        <f t="shared" si="526"/>
        <v>0</v>
      </c>
      <c r="BF124" s="214">
        <f t="shared" si="526"/>
        <v>0</v>
      </c>
      <c r="BG124" s="59">
        <f t="shared" si="527"/>
        <v>0</v>
      </c>
      <c r="BH124" s="62">
        <f t="shared" si="527"/>
        <v>0</v>
      </c>
      <c r="BI124" s="63">
        <f t="shared" si="527"/>
        <v>0</v>
      </c>
      <c r="BJ124" s="63">
        <f t="shared" si="527"/>
        <v>0</v>
      </c>
      <c r="BK124" s="63">
        <f t="shared" si="527"/>
        <v>0</v>
      </c>
      <c r="BL124" s="63">
        <f t="shared" si="527"/>
        <v>0</v>
      </c>
      <c r="BM124" s="63">
        <f t="shared" si="527"/>
        <v>0</v>
      </c>
      <c r="BN124" s="63">
        <f t="shared" si="527"/>
        <v>0</v>
      </c>
      <c r="BO124" s="63">
        <f t="shared" si="527"/>
        <v>0</v>
      </c>
      <c r="BP124" s="63">
        <f t="shared" si="527"/>
        <v>0</v>
      </c>
      <c r="BQ124" s="63">
        <f t="shared" si="528"/>
        <v>0</v>
      </c>
      <c r="BR124" s="63">
        <f t="shared" si="528"/>
        <v>0</v>
      </c>
      <c r="BS124" s="63">
        <f t="shared" si="528"/>
        <v>0</v>
      </c>
      <c r="BT124" s="63">
        <f t="shared" si="528"/>
        <v>0</v>
      </c>
      <c r="BU124" s="63">
        <f t="shared" si="528"/>
        <v>0</v>
      </c>
      <c r="BV124" s="63">
        <f t="shared" si="528"/>
        <v>0</v>
      </c>
      <c r="BW124" s="63">
        <f t="shared" si="528"/>
        <v>0</v>
      </c>
      <c r="BX124" s="63">
        <f t="shared" si="528"/>
        <v>0</v>
      </c>
      <c r="BY124" s="63">
        <f t="shared" si="528"/>
        <v>0</v>
      </c>
      <c r="BZ124" s="229">
        <f t="shared" si="528"/>
        <v>0</v>
      </c>
      <c r="CA124" s="229">
        <f t="shared" si="528"/>
        <v>0</v>
      </c>
      <c r="CB124" s="229">
        <f t="shared" si="528"/>
        <v>0</v>
      </c>
      <c r="CC124" s="367"/>
    </row>
    <row r="125" spans="1:81" s="57" customFormat="1" x14ac:dyDescent="0.3">
      <c r="A125" s="140"/>
      <c r="B125" s="58" t="s">
        <v>33</v>
      </c>
      <c r="C125" s="59">
        <f>'NECO-ELECTRIC'!C125+'NECO-GAS'!C125</f>
        <v>0</v>
      </c>
      <c r="D125" s="60">
        <f>'NECO-ELECTRIC'!D125+'NECO-GAS'!D125</f>
        <v>0</v>
      </c>
      <c r="E125" s="60">
        <f>'NECO-ELECTRIC'!E125+'NECO-GAS'!E125</f>
        <v>0</v>
      </c>
      <c r="F125" s="60">
        <f>'NECO-ELECTRIC'!F125+'NECO-GAS'!F125</f>
        <v>0</v>
      </c>
      <c r="G125" s="60">
        <f>'NECO-ELECTRIC'!G125+'NECO-GAS'!G125</f>
        <v>0</v>
      </c>
      <c r="H125" s="60">
        <f>'NECO-ELECTRIC'!H125+'NECO-GAS'!H125</f>
        <v>0</v>
      </c>
      <c r="I125" s="60">
        <f>'NECO-ELECTRIC'!I125+'NECO-GAS'!I125</f>
        <v>0</v>
      </c>
      <c r="J125" s="60">
        <f>'NECO-ELECTRIC'!J125+'NECO-GAS'!J125</f>
        <v>0</v>
      </c>
      <c r="K125" s="60">
        <f>'NECO-ELECTRIC'!K125+'NECO-GAS'!K125</f>
        <v>0</v>
      </c>
      <c r="L125" s="266">
        <f>'NECO-ELECTRIC'!L125+'NECO-GAS'!L125</f>
        <v>0</v>
      </c>
      <c r="M125" s="61">
        <f>'NECO-ELECTRIC'!M125+'NECO-GAS'!M125</f>
        <v>0</v>
      </c>
      <c r="N125" s="60">
        <f>'NECO-ELECTRIC'!N125+'NECO-GAS'!N125</f>
        <v>0</v>
      </c>
      <c r="O125" s="61">
        <f>'NECO-ELECTRIC'!O125+'NECO-GAS'!O125</f>
        <v>0</v>
      </c>
      <c r="P125" s="60">
        <f>'NECO-ELECTRIC'!P125+'NECO-GAS'!P125</f>
        <v>0</v>
      </c>
      <c r="Q125" s="60">
        <f>'NECO-ELECTRIC'!Q125+'NECO-GAS'!Q125</f>
        <v>0</v>
      </c>
      <c r="R125" s="60">
        <f>'NECO-ELECTRIC'!R125+'NECO-GAS'!R125</f>
        <v>0</v>
      </c>
      <c r="S125" s="60">
        <f>'NECO-ELECTRIC'!S125+'NECO-GAS'!S125</f>
        <v>0</v>
      </c>
      <c r="T125" s="60">
        <f>'NECO-ELECTRIC'!T125+'NECO-GAS'!T125</f>
        <v>0</v>
      </c>
      <c r="U125" s="60">
        <f>'NECO-ELECTRIC'!U125+'NECO-GAS'!U125</f>
        <v>0</v>
      </c>
      <c r="V125" s="60">
        <f>'NECO-ELECTRIC'!V125+'NECO-GAS'!V125</f>
        <v>0</v>
      </c>
      <c r="W125" s="60">
        <f>'NECO-ELECTRIC'!W125+'NECO-GAS'!W125</f>
        <v>0</v>
      </c>
      <c r="X125" s="266">
        <f>'NECO-ELECTRIC'!X125+'NECO-GAS'!X125</f>
        <v>0</v>
      </c>
      <c r="Y125" s="61">
        <f>'NECO-ELECTRIC'!Y125+'NECO-GAS'!Y125</f>
        <v>0</v>
      </c>
      <c r="Z125" s="247">
        <f>'NECO-ELECTRIC'!Z125+'NECO-GAS'!Z125</f>
        <v>0</v>
      </c>
      <c r="AA125" s="247">
        <f>'NECO-ELECTRIC'!AA125+'NECO-GAS'!AA125</f>
        <v>0</v>
      </c>
      <c r="AB125" s="247">
        <f>'NECO-ELECTRIC'!AB125+'NECO-GAS'!AB125</f>
        <v>0</v>
      </c>
      <c r="AC125" s="247">
        <f>'NECO-ELECTRIC'!AC125+'NECO-GAS'!AC125</f>
        <v>0</v>
      </c>
      <c r="AD125" s="247">
        <f>'NECO-ELECTRIC'!AD125+'NECO-GAS'!AD125</f>
        <v>0</v>
      </c>
      <c r="AE125" s="247">
        <f>'NECO-ELECTRIC'!AE125+'NECO-GAS'!AE125</f>
        <v>0</v>
      </c>
      <c r="AF125" s="247">
        <f>'NECO-ELECTRIC'!AF125+'NECO-GAS'!AF125</f>
        <v>0</v>
      </c>
      <c r="AG125" s="247">
        <f>'NECO-ELECTRIC'!AG125+'NECO-GAS'!AG125</f>
        <v>0</v>
      </c>
      <c r="AH125" s="247">
        <f>'NECO-ELECTRIC'!AH125+'NECO-GAS'!AH125</f>
        <v>0</v>
      </c>
      <c r="AI125" s="61">
        <f>'NECO-ELECTRIC'!AI125+'NECO-GAS'!AI125</f>
        <v>0</v>
      </c>
      <c r="AJ125" s="100">
        <f>'NECO-ELECTRIC'!AJ125+'NECO-GAS'!AJ125</f>
        <v>0</v>
      </c>
      <c r="AK125" s="198">
        <f t="shared" si="525"/>
        <v>0</v>
      </c>
      <c r="AL125" s="199">
        <f t="shared" si="525"/>
        <v>0</v>
      </c>
      <c r="AM125" s="200">
        <f t="shared" si="525"/>
        <v>0</v>
      </c>
      <c r="AN125" s="200">
        <f t="shared" si="525"/>
        <v>0</v>
      </c>
      <c r="AO125" s="200">
        <f t="shared" si="525"/>
        <v>0</v>
      </c>
      <c r="AP125" s="200">
        <f t="shared" si="525"/>
        <v>0</v>
      </c>
      <c r="AQ125" s="200">
        <f t="shared" si="525"/>
        <v>0</v>
      </c>
      <c r="AR125" s="200">
        <f t="shared" si="525"/>
        <v>0</v>
      </c>
      <c r="AS125" s="200">
        <f t="shared" si="525"/>
        <v>0</v>
      </c>
      <c r="AT125" s="200">
        <f t="shared" si="525"/>
        <v>0</v>
      </c>
      <c r="AU125" s="200">
        <f t="shared" si="526"/>
        <v>0</v>
      </c>
      <c r="AV125" s="200">
        <f t="shared" si="526"/>
        <v>0</v>
      </c>
      <c r="AW125" s="200">
        <f t="shared" si="526"/>
        <v>0</v>
      </c>
      <c r="AX125" s="200">
        <f t="shared" si="526"/>
        <v>0</v>
      </c>
      <c r="AY125" s="200">
        <f t="shared" si="526"/>
        <v>0</v>
      </c>
      <c r="AZ125" s="200">
        <f t="shared" si="526"/>
        <v>0</v>
      </c>
      <c r="BA125" s="200">
        <f t="shared" si="526"/>
        <v>0</v>
      </c>
      <c r="BB125" s="200">
        <f t="shared" si="526"/>
        <v>0</v>
      </c>
      <c r="BC125" s="200">
        <f t="shared" si="526"/>
        <v>0</v>
      </c>
      <c r="BD125" s="335">
        <f t="shared" si="526"/>
        <v>0</v>
      </c>
      <c r="BE125" s="335">
        <f t="shared" si="526"/>
        <v>0</v>
      </c>
      <c r="BF125" s="214">
        <f t="shared" si="526"/>
        <v>0</v>
      </c>
      <c r="BG125" s="59">
        <f t="shared" si="527"/>
        <v>0</v>
      </c>
      <c r="BH125" s="62">
        <f t="shared" si="527"/>
        <v>0</v>
      </c>
      <c r="BI125" s="63">
        <f t="shared" si="527"/>
        <v>0</v>
      </c>
      <c r="BJ125" s="63">
        <f t="shared" si="527"/>
        <v>0</v>
      </c>
      <c r="BK125" s="63">
        <f t="shared" si="527"/>
        <v>0</v>
      </c>
      <c r="BL125" s="63">
        <f t="shared" si="527"/>
        <v>0</v>
      </c>
      <c r="BM125" s="63">
        <f t="shared" si="527"/>
        <v>0</v>
      </c>
      <c r="BN125" s="63">
        <f t="shared" si="527"/>
        <v>0</v>
      </c>
      <c r="BO125" s="63">
        <f t="shared" si="527"/>
        <v>0</v>
      </c>
      <c r="BP125" s="63">
        <f t="shared" si="527"/>
        <v>0</v>
      </c>
      <c r="BQ125" s="63">
        <f t="shared" si="528"/>
        <v>0</v>
      </c>
      <c r="BR125" s="63">
        <f t="shared" si="528"/>
        <v>0</v>
      </c>
      <c r="BS125" s="63">
        <f t="shared" si="528"/>
        <v>0</v>
      </c>
      <c r="BT125" s="63">
        <f t="shared" si="528"/>
        <v>0</v>
      </c>
      <c r="BU125" s="63">
        <f t="shared" si="528"/>
        <v>0</v>
      </c>
      <c r="BV125" s="63">
        <f t="shared" si="528"/>
        <v>0</v>
      </c>
      <c r="BW125" s="63">
        <f t="shared" si="528"/>
        <v>0</v>
      </c>
      <c r="BX125" s="63">
        <f t="shared" si="528"/>
        <v>0</v>
      </c>
      <c r="BY125" s="63">
        <f t="shared" si="528"/>
        <v>0</v>
      </c>
      <c r="BZ125" s="229">
        <f t="shared" si="528"/>
        <v>0</v>
      </c>
      <c r="CA125" s="229">
        <f t="shared" si="528"/>
        <v>0</v>
      </c>
      <c r="CB125" s="229">
        <f t="shared" si="528"/>
        <v>0</v>
      </c>
      <c r="CC125" s="367"/>
    </row>
    <row r="126" spans="1:81" s="57" customFormat="1" x14ac:dyDescent="0.3">
      <c r="A126" s="140"/>
      <c r="B126" s="58" t="s">
        <v>34</v>
      </c>
      <c r="C126" s="59">
        <f>'NECO-ELECTRIC'!C126+'NECO-GAS'!C126</f>
        <v>0</v>
      </c>
      <c r="D126" s="60">
        <f>'NECO-ELECTRIC'!D126+'NECO-GAS'!D126</f>
        <v>0</v>
      </c>
      <c r="E126" s="60">
        <f>'NECO-ELECTRIC'!E126+'NECO-GAS'!E126</f>
        <v>0</v>
      </c>
      <c r="F126" s="60">
        <f>'NECO-ELECTRIC'!F126+'NECO-GAS'!F126</f>
        <v>0</v>
      </c>
      <c r="G126" s="60">
        <f>'NECO-ELECTRIC'!G126+'NECO-GAS'!G126</f>
        <v>0</v>
      </c>
      <c r="H126" s="60">
        <f>'NECO-ELECTRIC'!H126+'NECO-GAS'!H126</f>
        <v>0</v>
      </c>
      <c r="I126" s="60">
        <f>'NECO-ELECTRIC'!I126+'NECO-GAS'!I126</f>
        <v>0</v>
      </c>
      <c r="J126" s="60">
        <f>'NECO-ELECTRIC'!J126+'NECO-GAS'!J126</f>
        <v>0</v>
      </c>
      <c r="K126" s="60">
        <f>'NECO-ELECTRIC'!K126+'NECO-GAS'!K126</f>
        <v>0</v>
      </c>
      <c r="L126" s="266">
        <f>'NECO-ELECTRIC'!L126+'NECO-GAS'!L126</f>
        <v>0</v>
      </c>
      <c r="M126" s="61">
        <f>'NECO-ELECTRIC'!M126+'NECO-GAS'!M126</f>
        <v>0</v>
      </c>
      <c r="N126" s="60">
        <f>'NECO-ELECTRIC'!N126+'NECO-GAS'!N126</f>
        <v>0</v>
      </c>
      <c r="O126" s="61">
        <f>'NECO-ELECTRIC'!O126+'NECO-GAS'!O126</f>
        <v>0</v>
      </c>
      <c r="P126" s="60">
        <f>'NECO-ELECTRIC'!P126+'NECO-GAS'!P126</f>
        <v>0</v>
      </c>
      <c r="Q126" s="60">
        <f>'NECO-ELECTRIC'!Q126+'NECO-GAS'!Q126</f>
        <v>0</v>
      </c>
      <c r="R126" s="60">
        <f>'NECO-ELECTRIC'!R126+'NECO-GAS'!R126</f>
        <v>0</v>
      </c>
      <c r="S126" s="60">
        <f>'NECO-ELECTRIC'!S126+'NECO-GAS'!S126</f>
        <v>0</v>
      </c>
      <c r="T126" s="60">
        <f>'NECO-ELECTRIC'!T126+'NECO-GAS'!T126</f>
        <v>0</v>
      </c>
      <c r="U126" s="60">
        <f>'NECO-ELECTRIC'!U126+'NECO-GAS'!U126</f>
        <v>0</v>
      </c>
      <c r="V126" s="60">
        <f>'NECO-ELECTRIC'!V126+'NECO-GAS'!V126</f>
        <v>0</v>
      </c>
      <c r="W126" s="60">
        <f>'NECO-ELECTRIC'!W126+'NECO-GAS'!W126</f>
        <v>0</v>
      </c>
      <c r="X126" s="266">
        <f>'NECO-ELECTRIC'!X126+'NECO-GAS'!X126</f>
        <v>0</v>
      </c>
      <c r="Y126" s="61">
        <f>'NECO-ELECTRIC'!Y126+'NECO-GAS'!Y126</f>
        <v>0</v>
      </c>
      <c r="Z126" s="247">
        <f>'NECO-ELECTRIC'!Z126+'NECO-GAS'!Z126</f>
        <v>0</v>
      </c>
      <c r="AA126" s="247">
        <f>'NECO-ELECTRIC'!AA126+'NECO-GAS'!AA126</f>
        <v>0</v>
      </c>
      <c r="AB126" s="247">
        <f>'NECO-ELECTRIC'!AB126+'NECO-GAS'!AB126</f>
        <v>0</v>
      </c>
      <c r="AC126" s="247">
        <f>'NECO-ELECTRIC'!AC126+'NECO-GAS'!AC126</f>
        <v>0</v>
      </c>
      <c r="AD126" s="247">
        <f>'NECO-ELECTRIC'!AD126+'NECO-GAS'!AD126</f>
        <v>0</v>
      </c>
      <c r="AE126" s="247">
        <f>'NECO-ELECTRIC'!AE126+'NECO-GAS'!AE126</f>
        <v>0</v>
      </c>
      <c r="AF126" s="247">
        <f>'NECO-ELECTRIC'!AF126+'NECO-GAS'!AF126</f>
        <v>0</v>
      </c>
      <c r="AG126" s="247">
        <f>'NECO-ELECTRIC'!AG126+'NECO-GAS'!AG126</f>
        <v>0</v>
      </c>
      <c r="AH126" s="247">
        <f>'NECO-ELECTRIC'!AH126+'NECO-GAS'!AH126</f>
        <v>0</v>
      </c>
      <c r="AI126" s="61">
        <f>'NECO-ELECTRIC'!AI126+'NECO-GAS'!AI126</f>
        <v>0</v>
      </c>
      <c r="AJ126" s="100">
        <f>'NECO-ELECTRIC'!AJ126+'NECO-GAS'!AJ126</f>
        <v>0</v>
      </c>
      <c r="AK126" s="198">
        <f t="shared" si="525"/>
        <v>0</v>
      </c>
      <c r="AL126" s="199">
        <f t="shared" si="525"/>
        <v>0</v>
      </c>
      <c r="AM126" s="200">
        <f t="shared" si="525"/>
        <v>0</v>
      </c>
      <c r="AN126" s="200">
        <f t="shared" si="525"/>
        <v>0</v>
      </c>
      <c r="AO126" s="200">
        <f t="shared" si="525"/>
        <v>0</v>
      </c>
      <c r="AP126" s="200">
        <f t="shared" si="525"/>
        <v>0</v>
      </c>
      <c r="AQ126" s="200">
        <f t="shared" si="525"/>
        <v>0</v>
      </c>
      <c r="AR126" s="200">
        <f t="shared" si="525"/>
        <v>0</v>
      </c>
      <c r="AS126" s="200">
        <f t="shared" si="525"/>
        <v>0</v>
      </c>
      <c r="AT126" s="200">
        <f t="shared" si="525"/>
        <v>0</v>
      </c>
      <c r="AU126" s="200">
        <f t="shared" si="526"/>
        <v>0</v>
      </c>
      <c r="AV126" s="200">
        <f t="shared" si="526"/>
        <v>0</v>
      </c>
      <c r="AW126" s="200">
        <f t="shared" si="526"/>
        <v>0</v>
      </c>
      <c r="AX126" s="200">
        <f t="shared" si="526"/>
        <v>0</v>
      </c>
      <c r="AY126" s="200">
        <f t="shared" si="526"/>
        <v>0</v>
      </c>
      <c r="AZ126" s="200">
        <f t="shared" si="526"/>
        <v>0</v>
      </c>
      <c r="BA126" s="200">
        <f t="shared" si="526"/>
        <v>0</v>
      </c>
      <c r="BB126" s="200">
        <f t="shared" si="526"/>
        <v>0</v>
      </c>
      <c r="BC126" s="200">
        <f t="shared" si="526"/>
        <v>0</v>
      </c>
      <c r="BD126" s="335">
        <f t="shared" si="526"/>
        <v>0</v>
      </c>
      <c r="BE126" s="335">
        <f t="shared" si="526"/>
        <v>0</v>
      </c>
      <c r="BF126" s="214">
        <f t="shared" si="526"/>
        <v>0</v>
      </c>
      <c r="BG126" s="59">
        <f t="shared" si="527"/>
        <v>0</v>
      </c>
      <c r="BH126" s="62">
        <f t="shared" si="527"/>
        <v>0</v>
      </c>
      <c r="BI126" s="63">
        <f t="shared" si="527"/>
        <v>0</v>
      </c>
      <c r="BJ126" s="63">
        <f t="shared" si="527"/>
        <v>0</v>
      </c>
      <c r="BK126" s="63">
        <f t="shared" si="527"/>
        <v>0</v>
      </c>
      <c r="BL126" s="63">
        <f t="shared" si="527"/>
        <v>0</v>
      </c>
      <c r="BM126" s="63">
        <f t="shared" si="527"/>
        <v>0</v>
      </c>
      <c r="BN126" s="63">
        <f t="shared" si="527"/>
        <v>0</v>
      </c>
      <c r="BO126" s="63">
        <f t="shared" si="527"/>
        <v>0</v>
      </c>
      <c r="BP126" s="63">
        <f t="shared" si="527"/>
        <v>0</v>
      </c>
      <c r="BQ126" s="63">
        <f t="shared" si="528"/>
        <v>0</v>
      </c>
      <c r="BR126" s="63">
        <f t="shared" si="528"/>
        <v>0</v>
      </c>
      <c r="BS126" s="63">
        <f t="shared" si="528"/>
        <v>0</v>
      </c>
      <c r="BT126" s="63">
        <f t="shared" si="528"/>
        <v>0</v>
      </c>
      <c r="BU126" s="63">
        <f t="shared" si="528"/>
        <v>0</v>
      </c>
      <c r="BV126" s="63">
        <f t="shared" si="528"/>
        <v>0</v>
      </c>
      <c r="BW126" s="63">
        <f t="shared" si="528"/>
        <v>0</v>
      </c>
      <c r="BX126" s="63">
        <f t="shared" si="528"/>
        <v>0</v>
      </c>
      <c r="BY126" s="63">
        <f t="shared" si="528"/>
        <v>0</v>
      </c>
      <c r="BZ126" s="229">
        <f t="shared" si="528"/>
        <v>0</v>
      </c>
      <c r="CA126" s="229">
        <f t="shared" si="528"/>
        <v>0</v>
      </c>
      <c r="CB126" s="229">
        <f t="shared" si="528"/>
        <v>0</v>
      </c>
      <c r="CC126" s="367"/>
    </row>
    <row r="127" spans="1:81" s="70" customFormat="1" x14ac:dyDescent="0.3">
      <c r="A127" s="141"/>
      <c r="B127" s="58" t="s">
        <v>35</v>
      </c>
      <c r="C127" s="114">
        <f>SUM(C122:C126)</f>
        <v>2539</v>
      </c>
      <c r="D127" s="115">
        <f t="shared" ref="D127:BI127" si="529">SUM(D122:D126)</f>
        <v>2785</v>
      </c>
      <c r="E127" s="115">
        <f t="shared" si="529"/>
        <v>3411</v>
      </c>
      <c r="F127" s="116">
        <f t="shared" si="529"/>
        <v>3696</v>
      </c>
      <c r="G127" s="115">
        <f t="shared" si="529"/>
        <v>3757</v>
      </c>
      <c r="H127" s="116">
        <f t="shared" si="529"/>
        <v>3881</v>
      </c>
      <c r="I127" s="115">
        <f t="shared" si="529"/>
        <v>3805</v>
      </c>
      <c r="J127" s="116">
        <f t="shared" si="529"/>
        <v>3709</v>
      </c>
      <c r="K127" s="115">
        <f t="shared" si="529"/>
        <v>3471</v>
      </c>
      <c r="L127" s="281">
        <f t="shared" si="529"/>
        <v>3196</v>
      </c>
      <c r="M127" s="116">
        <f t="shared" si="529"/>
        <v>3018</v>
      </c>
      <c r="N127" s="115">
        <f t="shared" si="529"/>
        <v>2856</v>
      </c>
      <c r="O127" s="116">
        <f t="shared" si="529"/>
        <v>2807</v>
      </c>
      <c r="P127" s="116">
        <f t="shared" si="529"/>
        <v>2805</v>
      </c>
      <c r="Q127" s="115">
        <f t="shared" si="529"/>
        <v>2631</v>
      </c>
      <c r="R127" s="115">
        <f t="shared" si="529"/>
        <v>2363</v>
      </c>
      <c r="S127" s="115">
        <f t="shared" ref="S127:T127" si="530">SUM(S122:S126)</f>
        <v>2477</v>
      </c>
      <c r="T127" s="115">
        <f t="shared" si="530"/>
        <v>2117</v>
      </c>
      <c r="U127" s="115">
        <f t="shared" ref="U127:V127" si="531">SUM(U122:U126)</f>
        <v>1942</v>
      </c>
      <c r="V127" s="115">
        <f t="shared" si="531"/>
        <v>1650</v>
      </c>
      <c r="W127" s="115">
        <f t="shared" ref="W127" si="532">SUM(W122:W126)</f>
        <v>1581</v>
      </c>
      <c r="X127" s="281">
        <f t="shared" ref="X127:Y127" si="533">SUM(X122:X126)</f>
        <v>1489</v>
      </c>
      <c r="Y127" s="116">
        <f t="shared" si="533"/>
        <v>1446</v>
      </c>
      <c r="Z127" s="248">
        <f t="shared" ref="Z127" si="534">SUM(Z122:Z126)</f>
        <v>1375</v>
      </c>
      <c r="AA127" s="248">
        <f t="shared" ref="AA127:AB127" si="535">SUM(AA122:AA126)</f>
        <v>1383</v>
      </c>
      <c r="AB127" s="248">
        <f t="shared" si="535"/>
        <v>1407</v>
      </c>
      <c r="AC127" s="248">
        <f t="shared" ref="AC127:AD127" si="536">SUM(AC122:AC126)</f>
        <v>1620</v>
      </c>
      <c r="AD127" s="248">
        <f t="shared" si="536"/>
        <v>2032</v>
      </c>
      <c r="AE127" s="248">
        <f t="shared" ref="AE127" si="537">SUM(AE122:AE126)</f>
        <v>2306</v>
      </c>
      <c r="AF127" s="248">
        <f t="shared" ref="AF127" si="538">SUM(AF122:AF126)</f>
        <v>2427</v>
      </c>
      <c r="AG127" s="248">
        <f t="shared" ref="AG127:AH127" si="539">SUM(AG122:AG126)</f>
        <v>2484</v>
      </c>
      <c r="AH127" s="248">
        <f t="shared" si="539"/>
        <v>2413</v>
      </c>
      <c r="AI127" s="116">
        <f t="shared" ref="AI127" si="540">SUM(AI122:AI126)</f>
        <v>2310</v>
      </c>
      <c r="AJ127" s="117">
        <f t="shared" ref="AJ127" si="541">SUM(AJ122:AJ126)</f>
        <v>2129</v>
      </c>
      <c r="AK127" s="202">
        <f t="shared" si="525"/>
        <v>0.10555336746750689</v>
      </c>
      <c r="AL127" s="203">
        <f t="shared" si="525"/>
        <v>7.1813285457809697E-3</v>
      </c>
      <c r="AM127" s="204">
        <f t="shared" si="525"/>
        <v>-0.22867194371152155</v>
      </c>
      <c r="AN127" s="204">
        <f t="shared" si="525"/>
        <v>-0.36066017316017318</v>
      </c>
      <c r="AO127" s="204">
        <f t="shared" si="525"/>
        <v>-0.34069736491881819</v>
      </c>
      <c r="AP127" s="204">
        <f t="shared" si="525"/>
        <v>-0.45452203040453493</v>
      </c>
      <c r="AQ127" s="204">
        <f t="shared" si="525"/>
        <v>-0.48961892247043365</v>
      </c>
      <c r="AR127" s="204">
        <f t="shared" si="525"/>
        <v>-0.55513615529792393</v>
      </c>
      <c r="AS127" s="204">
        <f t="shared" si="525"/>
        <v>-0.54451166810717377</v>
      </c>
      <c r="AT127" s="204">
        <f t="shared" si="525"/>
        <v>-0.53410513141426785</v>
      </c>
      <c r="AU127" s="204">
        <f t="shared" si="526"/>
        <v>-0.52087475149105367</v>
      </c>
      <c r="AV127" s="204">
        <f t="shared" si="526"/>
        <v>-0.51855742296918772</v>
      </c>
      <c r="AW127" s="204">
        <f t="shared" si="526"/>
        <v>-0.50730317064481656</v>
      </c>
      <c r="AX127" s="204">
        <f t="shared" si="526"/>
        <v>-0.49839572192513371</v>
      </c>
      <c r="AY127" s="204">
        <f t="shared" si="526"/>
        <v>-0.38426453819840367</v>
      </c>
      <c r="AZ127" s="204">
        <f t="shared" si="526"/>
        <v>-0.14007617435463393</v>
      </c>
      <c r="BA127" s="204">
        <f t="shared" si="526"/>
        <v>-6.9035123132821966E-2</v>
      </c>
      <c r="BB127" s="204">
        <f t="shared" si="526"/>
        <v>0.14643363249881908</v>
      </c>
      <c r="BC127" s="204">
        <f t="shared" si="526"/>
        <v>0.27909371781668385</v>
      </c>
      <c r="BD127" s="336">
        <f t="shared" si="526"/>
        <v>0.4624242424242424</v>
      </c>
      <c r="BE127" s="336">
        <f t="shared" si="526"/>
        <v>0.46110056925996207</v>
      </c>
      <c r="BF127" s="215">
        <f t="shared" si="526"/>
        <v>0.42981867024848891</v>
      </c>
      <c r="BG127" s="114">
        <f t="shared" si="419"/>
        <v>268</v>
      </c>
      <c r="BH127" s="118">
        <f t="shared" si="529"/>
        <v>20</v>
      </c>
      <c r="BI127" s="111">
        <f t="shared" si="529"/>
        <v>-780</v>
      </c>
      <c r="BJ127" s="111">
        <f t="shared" ref="BJ127:BK127" si="542">SUM(BJ122:BJ126)</f>
        <v>-1333</v>
      </c>
      <c r="BK127" s="111">
        <f t="shared" si="542"/>
        <v>-1280</v>
      </c>
      <c r="BL127" s="111">
        <f t="shared" ref="BL127:BM127" si="543">SUM(BL122:BL126)</f>
        <v>-1764</v>
      </c>
      <c r="BM127" s="111">
        <f t="shared" si="543"/>
        <v>-1863</v>
      </c>
      <c r="BN127" s="111">
        <f t="shared" ref="BN127:BO127" si="544">SUM(BN122:BN126)</f>
        <v>-2059</v>
      </c>
      <c r="BO127" s="111">
        <f t="shared" si="544"/>
        <v>-1890</v>
      </c>
      <c r="BP127" s="111">
        <f t="shared" ref="BP127:BQ127" si="545">SUM(BP122:BP126)</f>
        <v>-1707</v>
      </c>
      <c r="BQ127" s="111">
        <f t="shared" si="545"/>
        <v>-1572</v>
      </c>
      <c r="BR127" s="111">
        <f t="shared" ref="BR127" si="546">SUM(BR122:BR126)</f>
        <v>-1481</v>
      </c>
      <c r="BS127" s="111">
        <f t="shared" ref="BS127:BT127" si="547">SUM(BS122:BS126)</f>
        <v>-1424</v>
      </c>
      <c r="BT127" s="111">
        <f t="shared" si="547"/>
        <v>-1398</v>
      </c>
      <c r="BU127" s="111">
        <f t="shared" ref="BU127:BV127" si="548">SUM(BU122:BU126)</f>
        <v>-1011</v>
      </c>
      <c r="BV127" s="111">
        <f t="shared" si="548"/>
        <v>-331</v>
      </c>
      <c r="BW127" s="111">
        <f t="shared" ref="BW127:BX127" si="549">SUM(BW122:BW126)</f>
        <v>-171</v>
      </c>
      <c r="BX127" s="111">
        <f t="shared" si="549"/>
        <v>310</v>
      </c>
      <c r="BY127" s="111">
        <f t="shared" ref="BY127:BZ127" si="550">SUM(BY122:BY126)</f>
        <v>542</v>
      </c>
      <c r="BZ127" s="230">
        <f t="shared" si="550"/>
        <v>763</v>
      </c>
      <c r="CA127" s="230">
        <f t="shared" ref="CA127:CB127" si="551">SUM(CA122:CA126)</f>
        <v>729</v>
      </c>
      <c r="CB127" s="230">
        <f t="shared" si="551"/>
        <v>640</v>
      </c>
      <c r="CC127" s="368"/>
    </row>
    <row r="128" spans="1:81" s="57" customFormat="1" x14ac:dyDescent="0.3">
      <c r="A128" s="140">
        <f>+A121+1</f>
        <v>18</v>
      </c>
      <c r="B128" s="103" t="s">
        <v>21</v>
      </c>
      <c r="C128" s="82"/>
      <c r="D128" s="83"/>
      <c r="E128" s="83"/>
      <c r="F128" s="83"/>
      <c r="G128" s="83"/>
      <c r="H128" s="83"/>
      <c r="I128" s="83"/>
      <c r="J128" s="83"/>
      <c r="K128" s="83"/>
      <c r="L128" s="271"/>
      <c r="M128" s="84"/>
      <c r="N128" s="83"/>
      <c r="O128" s="84"/>
      <c r="P128" s="83"/>
      <c r="Q128" s="83"/>
      <c r="R128" s="83"/>
      <c r="S128" s="83"/>
      <c r="T128" s="83"/>
      <c r="U128" s="83"/>
      <c r="V128" s="83"/>
      <c r="W128" s="83"/>
      <c r="X128" s="271"/>
      <c r="Y128" s="84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83"/>
      <c r="AJ128" s="381"/>
      <c r="AK128" s="206"/>
      <c r="AL128" s="207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330"/>
      <c r="BE128" s="330"/>
      <c r="BF128" s="209"/>
      <c r="BG128" s="82"/>
      <c r="BH128" s="85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343"/>
      <c r="CA128" s="343"/>
      <c r="CB128" s="343"/>
      <c r="CC128" s="367"/>
    </row>
    <row r="129" spans="1:81" s="57" customFormat="1" x14ac:dyDescent="0.3">
      <c r="A129" s="140"/>
      <c r="B129" s="58" t="s">
        <v>30</v>
      </c>
      <c r="C129" s="59">
        <f>'NECO-ELECTRIC'!C129+'NECO-GAS'!C129</f>
        <v>1</v>
      </c>
      <c r="D129" s="60">
        <f>'NECO-ELECTRIC'!D129+'NECO-GAS'!D129</f>
        <v>234</v>
      </c>
      <c r="E129" s="60">
        <f>'NECO-ELECTRIC'!E129+'NECO-GAS'!E129</f>
        <v>874</v>
      </c>
      <c r="F129" s="60">
        <f>'NECO-ELECTRIC'!F129+'NECO-GAS'!F129</f>
        <v>1253</v>
      </c>
      <c r="G129" s="60">
        <f>'NECO-ELECTRIC'!G129+'NECO-GAS'!G129</f>
        <v>776</v>
      </c>
      <c r="H129" s="60">
        <f>'NECO-ELECTRIC'!H129+'NECO-GAS'!H129</f>
        <v>1294</v>
      </c>
      <c r="I129" s="60">
        <f>'NECO-ELECTRIC'!I129+'NECO-GAS'!I129</f>
        <v>1383</v>
      </c>
      <c r="J129" s="60">
        <f>'NECO-ELECTRIC'!J129+'NECO-GAS'!J129</f>
        <v>726</v>
      </c>
      <c r="K129" s="60">
        <f>'NECO-ELECTRIC'!K129+'NECO-GAS'!K129</f>
        <v>2</v>
      </c>
      <c r="L129" s="266">
        <f>'NECO-ELECTRIC'!L129+'NECO-GAS'!L129</f>
        <v>1</v>
      </c>
      <c r="M129" s="61">
        <f>'NECO-ELECTRIC'!M129+'NECO-GAS'!M129</f>
        <v>0</v>
      </c>
      <c r="N129" s="60">
        <f>'NECO-ELECTRIC'!N129+'NECO-GAS'!N129</f>
        <v>23</v>
      </c>
      <c r="O129" s="61">
        <f>'NECO-ELECTRIC'!O129+'NECO-GAS'!O129</f>
        <v>21</v>
      </c>
      <c r="P129" s="60">
        <f>'NECO-ELECTRIC'!P129+'NECO-GAS'!P129</f>
        <v>0</v>
      </c>
      <c r="Q129" s="60">
        <f>'NECO-ELECTRIC'!Q129+'NECO-GAS'!Q129</f>
        <v>0</v>
      </c>
      <c r="R129" s="60">
        <f>'NECO-ELECTRIC'!R129+'NECO-GAS'!R129</f>
        <v>0</v>
      </c>
      <c r="S129" s="60">
        <f>'NECO-ELECTRIC'!S129+'NECO-GAS'!S129</f>
        <v>0</v>
      </c>
      <c r="T129" s="60">
        <f>'NECO-ELECTRIC'!T129+'NECO-GAS'!T129</f>
        <v>0</v>
      </c>
      <c r="U129" s="60">
        <f>'NECO-ELECTRIC'!U129+'NECO-GAS'!U129</f>
        <v>0</v>
      </c>
      <c r="V129" s="60">
        <f>'NECO-ELECTRIC'!V129+'NECO-GAS'!V129</f>
        <v>0</v>
      </c>
      <c r="W129" s="60">
        <f>'NECO-ELECTRIC'!W129+'NECO-GAS'!W129</f>
        <v>0</v>
      </c>
      <c r="X129" s="266">
        <f>'NECO-ELECTRIC'!X129+'NECO-GAS'!X129</f>
        <v>0</v>
      </c>
      <c r="Y129" s="61">
        <f>'NECO-ELECTRIC'!Y129+'NECO-GAS'!Y129</f>
        <v>0</v>
      </c>
      <c r="Z129" s="247">
        <f>'NECO-ELECTRIC'!Z129+'NECO-GAS'!Z129</f>
        <v>0</v>
      </c>
      <c r="AA129" s="247">
        <f>'NECO-ELECTRIC'!AA129+'NECO-GAS'!AA129</f>
        <v>0</v>
      </c>
      <c r="AB129" s="247">
        <f>'NECO-ELECTRIC'!AB129+'NECO-GAS'!AB129</f>
        <v>0</v>
      </c>
      <c r="AC129" s="247">
        <f>'NECO-ELECTRIC'!AC129+'NECO-GAS'!AC129</f>
        <v>0</v>
      </c>
      <c r="AD129" s="247">
        <f>'NECO-ELECTRIC'!AD129+'NECO-GAS'!AD129</f>
        <v>0</v>
      </c>
      <c r="AE129" s="247">
        <f>'NECO-ELECTRIC'!AE129+'NECO-GAS'!AE129</f>
        <v>1667</v>
      </c>
      <c r="AF129" s="247">
        <f>'NECO-ELECTRIC'!AF129+'NECO-GAS'!AF129</f>
        <v>843</v>
      </c>
      <c r="AG129" s="247">
        <f>'NECO-ELECTRIC'!AG129+'NECO-GAS'!AG129</f>
        <v>1636</v>
      </c>
      <c r="AH129" s="247">
        <f>'NECO-ELECTRIC'!AH129+'NECO-GAS'!AH129</f>
        <v>1436</v>
      </c>
      <c r="AI129" s="61">
        <f>'NECO-ELECTRIC'!AI129+'NECO-GAS'!AI129</f>
        <v>32</v>
      </c>
      <c r="AJ129" s="102">
        <f>'NECO-ELECTRIC'!AJ129+'NECO-GAS'!AJ129</f>
        <v>104</v>
      </c>
      <c r="AK129" s="198">
        <f t="shared" ref="AK129:AT134" si="552">IF(ISERROR((O129-C129)/C129)=TRUE,0,(O129-C129)/C129)</f>
        <v>20</v>
      </c>
      <c r="AL129" s="199">
        <f t="shared" si="552"/>
        <v>-1</v>
      </c>
      <c r="AM129" s="200">
        <f t="shared" si="552"/>
        <v>-1</v>
      </c>
      <c r="AN129" s="200">
        <f t="shared" si="552"/>
        <v>-1</v>
      </c>
      <c r="AO129" s="200">
        <f t="shared" si="552"/>
        <v>-1</v>
      </c>
      <c r="AP129" s="200">
        <f t="shared" si="552"/>
        <v>-1</v>
      </c>
      <c r="AQ129" s="200">
        <f t="shared" si="552"/>
        <v>-1</v>
      </c>
      <c r="AR129" s="200">
        <f t="shared" si="552"/>
        <v>-1</v>
      </c>
      <c r="AS129" s="200">
        <f t="shared" si="552"/>
        <v>-1</v>
      </c>
      <c r="AT129" s="200">
        <f t="shared" si="552"/>
        <v>-1</v>
      </c>
      <c r="AU129" s="200">
        <f t="shared" ref="AU129:BF134" si="553">IF(ISERROR((Y129-M129)/M129)=TRUE,0,(Y129-M129)/M129)</f>
        <v>0</v>
      </c>
      <c r="AV129" s="200">
        <f t="shared" si="553"/>
        <v>-1</v>
      </c>
      <c r="AW129" s="200">
        <f t="shared" si="553"/>
        <v>-1</v>
      </c>
      <c r="AX129" s="200">
        <f t="shared" si="553"/>
        <v>0</v>
      </c>
      <c r="AY129" s="200">
        <f t="shared" si="553"/>
        <v>0</v>
      </c>
      <c r="AZ129" s="200">
        <f t="shared" si="553"/>
        <v>0</v>
      </c>
      <c r="BA129" s="200">
        <f t="shared" si="553"/>
        <v>0</v>
      </c>
      <c r="BB129" s="200">
        <f t="shared" si="553"/>
        <v>0</v>
      </c>
      <c r="BC129" s="200">
        <f t="shared" si="553"/>
        <v>0</v>
      </c>
      <c r="BD129" s="335">
        <f t="shared" si="553"/>
        <v>0</v>
      </c>
      <c r="BE129" s="335">
        <f t="shared" si="553"/>
        <v>0</v>
      </c>
      <c r="BF129" s="214">
        <f t="shared" si="553"/>
        <v>0</v>
      </c>
      <c r="BG129" s="104">
        <f t="shared" ref="BG129:BP133" si="554">O129-C129</f>
        <v>20</v>
      </c>
      <c r="BH129" s="62">
        <f t="shared" si="554"/>
        <v>-234</v>
      </c>
      <c r="BI129" s="63">
        <f t="shared" si="554"/>
        <v>-874</v>
      </c>
      <c r="BJ129" s="63">
        <f t="shared" si="554"/>
        <v>-1253</v>
      </c>
      <c r="BK129" s="63">
        <f t="shared" si="554"/>
        <v>-776</v>
      </c>
      <c r="BL129" s="63">
        <f t="shared" si="554"/>
        <v>-1294</v>
      </c>
      <c r="BM129" s="63">
        <f t="shared" si="554"/>
        <v>-1383</v>
      </c>
      <c r="BN129" s="63">
        <f t="shared" si="554"/>
        <v>-726</v>
      </c>
      <c r="BO129" s="63">
        <f t="shared" si="554"/>
        <v>-2</v>
      </c>
      <c r="BP129" s="63">
        <f t="shared" si="554"/>
        <v>-1</v>
      </c>
      <c r="BQ129" s="63">
        <f t="shared" ref="BQ129:CB133" si="555">Y129-M129</f>
        <v>0</v>
      </c>
      <c r="BR129" s="63">
        <f t="shared" si="555"/>
        <v>-23</v>
      </c>
      <c r="BS129" s="63">
        <f t="shared" si="555"/>
        <v>-21</v>
      </c>
      <c r="BT129" s="63">
        <f t="shared" si="555"/>
        <v>0</v>
      </c>
      <c r="BU129" s="63">
        <f t="shared" si="555"/>
        <v>0</v>
      </c>
      <c r="BV129" s="63">
        <f t="shared" si="555"/>
        <v>0</v>
      </c>
      <c r="BW129" s="63">
        <f t="shared" si="555"/>
        <v>1667</v>
      </c>
      <c r="BX129" s="63">
        <f t="shared" si="555"/>
        <v>843</v>
      </c>
      <c r="BY129" s="63">
        <f t="shared" si="555"/>
        <v>1636</v>
      </c>
      <c r="BZ129" s="229">
        <f t="shared" si="555"/>
        <v>1436</v>
      </c>
      <c r="CA129" s="229">
        <f t="shared" si="555"/>
        <v>32</v>
      </c>
      <c r="CB129" s="229">
        <f t="shared" si="555"/>
        <v>104</v>
      </c>
      <c r="CC129" s="367"/>
    </row>
    <row r="130" spans="1:81" s="57" customFormat="1" x14ac:dyDescent="0.3">
      <c r="A130" s="140"/>
      <c r="B130" s="58" t="s">
        <v>31</v>
      </c>
      <c r="C130" s="59">
        <f>'NECO-ELECTRIC'!C130+'NECO-GAS'!C130</f>
        <v>3</v>
      </c>
      <c r="D130" s="60">
        <f>'NECO-ELECTRIC'!D130+'NECO-GAS'!D130</f>
        <v>38</v>
      </c>
      <c r="E130" s="60">
        <f>'NECO-ELECTRIC'!E130+'NECO-GAS'!E130</f>
        <v>288</v>
      </c>
      <c r="F130" s="60">
        <f>'NECO-ELECTRIC'!F130+'NECO-GAS'!F130</f>
        <v>381</v>
      </c>
      <c r="G130" s="60">
        <f>'NECO-ELECTRIC'!G130+'NECO-GAS'!G130</f>
        <v>218</v>
      </c>
      <c r="H130" s="60">
        <f>'NECO-ELECTRIC'!H130+'NECO-GAS'!H130</f>
        <v>381</v>
      </c>
      <c r="I130" s="60">
        <f>'NECO-ELECTRIC'!I130+'NECO-GAS'!I130</f>
        <v>282</v>
      </c>
      <c r="J130" s="60">
        <f>'NECO-ELECTRIC'!J130+'NECO-GAS'!J130</f>
        <v>231</v>
      </c>
      <c r="K130" s="60">
        <f>'NECO-ELECTRIC'!K130+'NECO-GAS'!K130</f>
        <v>0</v>
      </c>
      <c r="L130" s="266">
        <f>'NECO-ELECTRIC'!L130+'NECO-GAS'!L130</f>
        <v>0</v>
      </c>
      <c r="M130" s="61">
        <f>'NECO-ELECTRIC'!M130+'NECO-GAS'!M130</f>
        <v>0</v>
      </c>
      <c r="N130" s="60">
        <f>'NECO-ELECTRIC'!N130+'NECO-GAS'!N130</f>
        <v>5</v>
      </c>
      <c r="O130" s="61">
        <f>'NECO-ELECTRIC'!O130+'NECO-GAS'!O130</f>
        <v>3</v>
      </c>
      <c r="P130" s="60">
        <f>'NECO-ELECTRIC'!P130+'NECO-GAS'!P130</f>
        <v>0</v>
      </c>
      <c r="Q130" s="60">
        <f>'NECO-ELECTRIC'!Q130+'NECO-GAS'!Q130</f>
        <v>0</v>
      </c>
      <c r="R130" s="60">
        <f>'NECO-ELECTRIC'!R130+'NECO-GAS'!R130</f>
        <v>0</v>
      </c>
      <c r="S130" s="60">
        <f>'NECO-ELECTRIC'!S130+'NECO-GAS'!S130</f>
        <v>0</v>
      </c>
      <c r="T130" s="60">
        <f>'NECO-ELECTRIC'!T130+'NECO-GAS'!T130</f>
        <v>0</v>
      </c>
      <c r="U130" s="60">
        <f>'NECO-ELECTRIC'!U130+'NECO-GAS'!U130</f>
        <v>0</v>
      </c>
      <c r="V130" s="60">
        <f>'NECO-ELECTRIC'!V130+'NECO-GAS'!V130</f>
        <v>0</v>
      </c>
      <c r="W130" s="60">
        <f>'NECO-ELECTRIC'!W130+'NECO-GAS'!W130</f>
        <v>0</v>
      </c>
      <c r="X130" s="266">
        <f>'NECO-ELECTRIC'!X130+'NECO-GAS'!X130</f>
        <v>0</v>
      </c>
      <c r="Y130" s="61">
        <f>'NECO-ELECTRIC'!Y130+'NECO-GAS'!Y130</f>
        <v>0</v>
      </c>
      <c r="Z130" s="247">
        <f>'NECO-ELECTRIC'!Z130+'NECO-GAS'!Z130</f>
        <v>0</v>
      </c>
      <c r="AA130" s="247">
        <f>'NECO-ELECTRIC'!AA130+'NECO-GAS'!AA130</f>
        <v>0</v>
      </c>
      <c r="AB130" s="247">
        <f>'NECO-ELECTRIC'!AB130+'NECO-GAS'!AB130</f>
        <v>0</v>
      </c>
      <c r="AC130" s="247">
        <f>'NECO-ELECTRIC'!AC130+'NECO-GAS'!AC130</f>
        <v>0</v>
      </c>
      <c r="AD130" s="247">
        <f>'NECO-ELECTRIC'!AD130+'NECO-GAS'!AD130</f>
        <v>0</v>
      </c>
      <c r="AE130" s="247">
        <f>'NECO-ELECTRIC'!AE130+'NECO-GAS'!AE130</f>
        <v>90</v>
      </c>
      <c r="AF130" s="247">
        <f>'NECO-ELECTRIC'!AF130+'NECO-GAS'!AF130</f>
        <v>162</v>
      </c>
      <c r="AG130" s="247">
        <f>'NECO-ELECTRIC'!AG130+'NECO-GAS'!AG130</f>
        <v>469</v>
      </c>
      <c r="AH130" s="247">
        <f>'NECO-ELECTRIC'!AH130+'NECO-GAS'!AH130</f>
        <v>220</v>
      </c>
      <c r="AI130" s="61">
        <f>'NECO-ELECTRIC'!AI130+'NECO-GAS'!AI130</f>
        <v>1</v>
      </c>
      <c r="AJ130" s="102">
        <f>'NECO-ELECTRIC'!AJ130+'NECO-GAS'!AJ130</f>
        <v>1</v>
      </c>
      <c r="AK130" s="198">
        <f t="shared" si="552"/>
        <v>0</v>
      </c>
      <c r="AL130" s="199">
        <f t="shared" si="552"/>
        <v>-1</v>
      </c>
      <c r="AM130" s="200">
        <f t="shared" si="552"/>
        <v>-1</v>
      </c>
      <c r="AN130" s="200">
        <f t="shared" si="552"/>
        <v>-1</v>
      </c>
      <c r="AO130" s="200">
        <f t="shared" si="552"/>
        <v>-1</v>
      </c>
      <c r="AP130" s="200">
        <f t="shared" si="552"/>
        <v>-1</v>
      </c>
      <c r="AQ130" s="200">
        <f t="shared" si="552"/>
        <v>-1</v>
      </c>
      <c r="AR130" s="200">
        <f t="shared" si="552"/>
        <v>-1</v>
      </c>
      <c r="AS130" s="200">
        <f t="shared" si="552"/>
        <v>0</v>
      </c>
      <c r="AT130" s="200">
        <f t="shared" si="552"/>
        <v>0</v>
      </c>
      <c r="AU130" s="200">
        <f t="shared" si="553"/>
        <v>0</v>
      </c>
      <c r="AV130" s="200">
        <f t="shared" si="553"/>
        <v>-1</v>
      </c>
      <c r="AW130" s="200">
        <f t="shared" si="553"/>
        <v>-1</v>
      </c>
      <c r="AX130" s="200">
        <f t="shared" si="553"/>
        <v>0</v>
      </c>
      <c r="AY130" s="200">
        <f t="shared" si="553"/>
        <v>0</v>
      </c>
      <c r="AZ130" s="200">
        <f t="shared" si="553"/>
        <v>0</v>
      </c>
      <c r="BA130" s="200">
        <f t="shared" si="553"/>
        <v>0</v>
      </c>
      <c r="BB130" s="200">
        <f t="shared" si="553"/>
        <v>0</v>
      </c>
      <c r="BC130" s="200">
        <f t="shared" si="553"/>
        <v>0</v>
      </c>
      <c r="BD130" s="335">
        <f t="shared" si="553"/>
        <v>0</v>
      </c>
      <c r="BE130" s="335">
        <f t="shared" si="553"/>
        <v>0</v>
      </c>
      <c r="BF130" s="214">
        <f t="shared" si="553"/>
        <v>0</v>
      </c>
      <c r="BG130" s="104">
        <f t="shared" si="554"/>
        <v>0</v>
      </c>
      <c r="BH130" s="62">
        <f t="shared" si="554"/>
        <v>-38</v>
      </c>
      <c r="BI130" s="63">
        <f t="shared" si="554"/>
        <v>-288</v>
      </c>
      <c r="BJ130" s="63">
        <f t="shared" si="554"/>
        <v>-381</v>
      </c>
      <c r="BK130" s="63">
        <f t="shared" si="554"/>
        <v>-218</v>
      </c>
      <c r="BL130" s="63">
        <f t="shared" si="554"/>
        <v>-381</v>
      </c>
      <c r="BM130" s="63">
        <f t="shared" si="554"/>
        <v>-282</v>
      </c>
      <c r="BN130" s="63">
        <f t="shared" si="554"/>
        <v>-231</v>
      </c>
      <c r="BO130" s="63">
        <f t="shared" si="554"/>
        <v>0</v>
      </c>
      <c r="BP130" s="63">
        <f t="shared" si="554"/>
        <v>0</v>
      </c>
      <c r="BQ130" s="63">
        <f t="shared" si="555"/>
        <v>0</v>
      </c>
      <c r="BR130" s="63">
        <f t="shared" si="555"/>
        <v>-5</v>
      </c>
      <c r="BS130" s="63">
        <f t="shared" si="555"/>
        <v>-3</v>
      </c>
      <c r="BT130" s="63">
        <f t="shared" si="555"/>
        <v>0</v>
      </c>
      <c r="BU130" s="63">
        <f t="shared" si="555"/>
        <v>0</v>
      </c>
      <c r="BV130" s="63">
        <f t="shared" si="555"/>
        <v>0</v>
      </c>
      <c r="BW130" s="63">
        <f t="shared" si="555"/>
        <v>90</v>
      </c>
      <c r="BX130" s="63">
        <f t="shared" si="555"/>
        <v>162</v>
      </c>
      <c r="BY130" s="63">
        <f t="shared" si="555"/>
        <v>469</v>
      </c>
      <c r="BZ130" s="229">
        <f t="shared" si="555"/>
        <v>220</v>
      </c>
      <c r="CA130" s="229">
        <f t="shared" si="555"/>
        <v>1</v>
      </c>
      <c r="CB130" s="229">
        <f t="shared" si="555"/>
        <v>1</v>
      </c>
      <c r="CC130" s="367"/>
    </row>
    <row r="131" spans="1:81" s="57" customFormat="1" x14ac:dyDescent="0.3">
      <c r="A131" s="140"/>
      <c r="B131" s="58" t="s">
        <v>32</v>
      </c>
      <c r="C131" s="59">
        <f>'NECO-ELECTRIC'!C131+'NECO-GAS'!C131</f>
        <v>39</v>
      </c>
      <c r="D131" s="60">
        <f>'NECO-ELECTRIC'!D131+'NECO-GAS'!D131</f>
        <v>57</v>
      </c>
      <c r="E131" s="60">
        <f>'NECO-ELECTRIC'!E131+'NECO-GAS'!E131</f>
        <v>26</v>
      </c>
      <c r="F131" s="60">
        <f>'NECO-ELECTRIC'!F131+'NECO-GAS'!F131</f>
        <v>42</v>
      </c>
      <c r="G131" s="60">
        <f>'NECO-ELECTRIC'!G131+'NECO-GAS'!G131</f>
        <v>26</v>
      </c>
      <c r="H131" s="60">
        <f>'NECO-ELECTRIC'!H131+'NECO-GAS'!H131</f>
        <v>34</v>
      </c>
      <c r="I131" s="60">
        <f>'NECO-ELECTRIC'!I131+'NECO-GAS'!I131</f>
        <v>31</v>
      </c>
      <c r="J131" s="60">
        <f>'NECO-ELECTRIC'!J131+'NECO-GAS'!J131</f>
        <v>17</v>
      </c>
      <c r="K131" s="60">
        <f>'NECO-ELECTRIC'!K131+'NECO-GAS'!K131</f>
        <v>58</v>
      </c>
      <c r="L131" s="266">
        <f>'NECO-ELECTRIC'!L131+'NECO-GAS'!L131</f>
        <v>32</v>
      </c>
      <c r="M131" s="61">
        <f>'NECO-ELECTRIC'!M131+'NECO-GAS'!M131</f>
        <v>24</v>
      </c>
      <c r="N131" s="60">
        <f>'NECO-ELECTRIC'!N131+'NECO-GAS'!N131</f>
        <v>25</v>
      </c>
      <c r="O131" s="61">
        <f>'NECO-ELECTRIC'!O131+'NECO-GAS'!O131</f>
        <v>8</v>
      </c>
      <c r="P131" s="60">
        <f>'NECO-ELECTRIC'!P131+'NECO-GAS'!P131</f>
        <v>0</v>
      </c>
      <c r="Q131" s="60">
        <f>'NECO-ELECTRIC'!Q131+'NECO-GAS'!Q131</f>
        <v>0</v>
      </c>
      <c r="R131" s="60">
        <f>'NECO-ELECTRIC'!R131+'NECO-GAS'!R131</f>
        <v>0</v>
      </c>
      <c r="S131" s="60">
        <f>'NECO-ELECTRIC'!S131+'NECO-GAS'!S131</f>
        <v>0</v>
      </c>
      <c r="T131" s="60">
        <f>'NECO-ELECTRIC'!T131+'NECO-GAS'!T131</f>
        <v>0</v>
      </c>
      <c r="U131" s="60">
        <f>'NECO-ELECTRIC'!U131+'NECO-GAS'!U131</f>
        <v>3</v>
      </c>
      <c r="V131" s="60">
        <f>'NECO-ELECTRIC'!V131+'NECO-GAS'!V131</f>
        <v>38</v>
      </c>
      <c r="W131" s="60">
        <f>'NECO-ELECTRIC'!W131+'NECO-GAS'!W131</f>
        <v>9</v>
      </c>
      <c r="X131" s="266">
        <f>'NECO-ELECTRIC'!X131+'NECO-GAS'!X131</f>
        <v>7</v>
      </c>
      <c r="Y131" s="61">
        <f>'NECO-ELECTRIC'!Y131+'NECO-GAS'!Y131</f>
        <v>9</v>
      </c>
      <c r="Z131" s="247">
        <f>'NECO-ELECTRIC'!Z131+'NECO-GAS'!Z131</f>
        <v>13</v>
      </c>
      <c r="AA131" s="247">
        <f>'NECO-ELECTRIC'!AA131+'NECO-GAS'!AA131</f>
        <v>15</v>
      </c>
      <c r="AB131" s="247">
        <f>'NECO-ELECTRIC'!AB131+'NECO-GAS'!AB131</f>
        <v>9</v>
      </c>
      <c r="AC131" s="247">
        <f>'NECO-ELECTRIC'!AC131+'NECO-GAS'!AC131</f>
        <v>24</v>
      </c>
      <c r="AD131" s="247">
        <f>'NECO-ELECTRIC'!AD131+'NECO-GAS'!AD131</f>
        <v>18</v>
      </c>
      <c r="AE131" s="247">
        <f>'NECO-ELECTRIC'!AE131+'NECO-GAS'!AE131</f>
        <v>5</v>
      </c>
      <c r="AF131" s="247">
        <f>'NECO-ELECTRIC'!AF131+'NECO-GAS'!AF131</f>
        <v>20</v>
      </c>
      <c r="AG131" s="247">
        <f>'NECO-ELECTRIC'!AG131+'NECO-GAS'!AG131</f>
        <v>60</v>
      </c>
      <c r="AH131" s="247">
        <f>'NECO-ELECTRIC'!AH131+'NECO-GAS'!AH131</f>
        <v>63</v>
      </c>
      <c r="AI131" s="61">
        <f>'NECO-ELECTRIC'!AI131+'NECO-GAS'!AI131</f>
        <v>41</v>
      </c>
      <c r="AJ131" s="102">
        <f>'NECO-ELECTRIC'!AJ131+'NECO-GAS'!AJ131</f>
        <v>18</v>
      </c>
      <c r="AK131" s="198">
        <f t="shared" si="552"/>
        <v>-0.79487179487179482</v>
      </c>
      <c r="AL131" s="199">
        <f t="shared" si="552"/>
        <v>-1</v>
      </c>
      <c r="AM131" s="200">
        <f t="shared" si="552"/>
        <v>-1</v>
      </c>
      <c r="AN131" s="200">
        <f t="shared" si="552"/>
        <v>-1</v>
      </c>
      <c r="AO131" s="200">
        <f t="shared" si="552"/>
        <v>-1</v>
      </c>
      <c r="AP131" s="200">
        <f t="shared" si="552"/>
        <v>-1</v>
      </c>
      <c r="AQ131" s="200">
        <f t="shared" si="552"/>
        <v>-0.90322580645161288</v>
      </c>
      <c r="AR131" s="200">
        <f t="shared" si="552"/>
        <v>1.2352941176470589</v>
      </c>
      <c r="AS131" s="200">
        <f t="shared" si="552"/>
        <v>-0.84482758620689657</v>
      </c>
      <c r="AT131" s="200">
        <f t="shared" si="552"/>
        <v>-0.78125</v>
      </c>
      <c r="AU131" s="200">
        <f t="shared" si="553"/>
        <v>-0.625</v>
      </c>
      <c r="AV131" s="200">
        <f t="shared" si="553"/>
        <v>-0.48</v>
      </c>
      <c r="AW131" s="200">
        <f t="shared" si="553"/>
        <v>0.875</v>
      </c>
      <c r="AX131" s="200">
        <f t="shared" si="553"/>
        <v>0</v>
      </c>
      <c r="AY131" s="200">
        <f t="shared" si="553"/>
        <v>0</v>
      </c>
      <c r="AZ131" s="200">
        <f t="shared" si="553"/>
        <v>0</v>
      </c>
      <c r="BA131" s="200">
        <f t="shared" si="553"/>
        <v>0</v>
      </c>
      <c r="BB131" s="200">
        <f t="shared" si="553"/>
        <v>0</v>
      </c>
      <c r="BC131" s="200">
        <f t="shared" si="553"/>
        <v>19</v>
      </c>
      <c r="BD131" s="335">
        <f t="shared" si="553"/>
        <v>0.65789473684210531</v>
      </c>
      <c r="BE131" s="335">
        <f t="shared" si="553"/>
        <v>3.5555555555555554</v>
      </c>
      <c r="BF131" s="214">
        <f t="shared" si="553"/>
        <v>1.5714285714285714</v>
      </c>
      <c r="BG131" s="104">
        <f t="shared" si="554"/>
        <v>-31</v>
      </c>
      <c r="BH131" s="62">
        <f t="shared" si="554"/>
        <v>-57</v>
      </c>
      <c r="BI131" s="63">
        <f t="shared" si="554"/>
        <v>-26</v>
      </c>
      <c r="BJ131" s="63">
        <f t="shared" si="554"/>
        <v>-42</v>
      </c>
      <c r="BK131" s="63">
        <f t="shared" si="554"/>
        <v>-26</v>
      </c>
      <c r="BL131" s="63">
        <f t="shared" si="554"/>
        <v>-34</v>
      </c>
      <c r="BM131" s="63">
        <f t="shared" si="554"/>
        <v>-28</v>
      </c>
      <c r="BN131" s="63">
        <f t="shared" si="554"/>
        <v>21</v>
      </c>
      <c r="BO131" s="63">
        <f t="shared" si="554"/>
        <v>-49</v>
      </c>
      <c r="BP131" s="63">
        <f t="shared" si="554"/>
        <v>-25</v>
      </c>
      <c r="BQ131" s="63">
        <f t="shared" si="555"/>
        <v>-15</v>
      </c>
      <c r="BR131" s="63">
        <f t="shared" si="555"/>
        <v>-12</v>
      </c>
      <c r="BS131" s="63">
        <f t="shared" si="555"/>
        <v>7</v>
      </c>
      <c r="BT131" s="63">
        <f t="shared" si="555"/>
        <v>9</v>
      </c>
      <c r="BU131" s="63">
        <f t="shared" si="555"/>
        <v>24</v>
      </c>
      <c r="BV131" s="63">
        <f t="shared" si="555"/>
        <v>18</v>
      </c>
      <c r="BW131" s="63">
        <f t="shared" si="555"/>
        <v>5</v>
      </c>
      <c r="BX131" s="63">
        <f t="shared" si="555"/>
        <v>20</v>
      </c>
      <c r="BY131" s="63">
        <f t="shared" si="555"/>
        <v>57</v>
      </c>
      <c r="BZ131" s="229">
        <f t="shared" si="555"/>
        <v>25</v>
      </c>
      <c r="CA131" s="229">
        <f t="shared" si="555"/>
        <v>32</v>
      </c>
      <c r="CB131" s="229">
        <f t="shared" si="555"/>
        <v>11</v>
      </c>
      <c r="CC131" s="367"/>
    </row>
    <row r="132" spans="1:81" s="57" customFormat="1" x14ac:dyDescent="0.3">
      <c r="A132" s="140"/>
      <c r="B132" s="58" t="s">
        <v>33</v>
      </c>
      <c r="C132" s="59">
        <f>'NECO-ELECTRIC'!C132+'NECO-GAS'!C132</f>
        <v>5</v>
      </c>
      <c r="D132" s="60">
        <f>'NECO-ELECTRIC'!D132+'NECO-GAS'!D132</f>
        <v>8</v>
      </c>
      <c r="E132" s="60">
        <f>'NECO-ELECTRIC'!E132+'NECO-GAS'!E132</f>
        <v>4</v>
      </c>
      <c r="F132" s="60">
        <f>'NECO-ELECTRIC'!F132+'NECO-GAS'!F132</f>
        <v>4</v>
      </c>
      <c r="G132" s="60">
        <f>'NECO-ELECTRIC'!G132+'NECO-GAS'!G132</f>
        <v>4</v>
      </c>
      <c r="H132" s="60">
        <f>'NECO-ELECTRIC'!H132+'NECO-GAS'!H132</f>
        <v>5</v>
      </c>
      <c r="I132" s="60">
        <f>'NECO-ELECTRIC'!I132+'NECO-GAS'!I132</f>
        <v>2</v>
      </c>
      <c r="J132" s="60">
        <f>'NECO-ELECTRIC'!J132+'NECO-GAS'!J132</f>
        <v>5</v>
      </c>
      <c r="K132" s="60">
        <f>'NECO-ELECTRIC'!K132+'NECO-GAS'!K132</f>
        <v>2</v>
      </c>
      <c r="L132" s="266">
        <f>'NECO-ELECTRIC'!L132+'NECO-GAS'!L132</f>
        <v>4</v>
      </c>
      <c r="M132" s="61">
        <f>'NECO-ELECTRIC'!M132+'NECO-GAS'!M132</f>
        <v>1</v>
      </c>
      <c r="N132" s="60">
        <f>'NECO-ELECTRIC'!N132+'NECO-GAS'!N132</f>
        <v>5</v>
      </c>
      <c r="O132" s="61">
        <f>'NECO-ELECTRIC'!O132+'NECO-GAS'!O132</f>
        <v>3</v>
      </c>
      <c r="P132" s="60">
        <f>'NECO-ELECTRIC'!P132+'NECO-GAS'!P132</f>
        <v>0</v>
      </c>
      <c r="Q132" s="60">
        <f>'NECO-ELECTRIC'!Q132+'NECO-GAS'!Q132</f>
        <v>0</v>
      </c>
      <c r="R132" s="60">
        <f>'NECO-ELECTRIC'!R132+'NECO-GAS'!R132</f>
        <v>0</v>
      </c>
      <c r="S132" s="60">
        <f>'NECO-ELECTRIC'!S132+'NECO-GAS'!S132</f>
        <v>0</v>
      </c>
      <c r="T132" s="60">
        <f>'NECO-ELECTRIC'!T132+'NECO-GAS'!T132</f>
        <v>0</v>
      </c>
      <c r="U132" s="60">
        <f>'NECO-ELECTRIC'!U132+'NECO-GAS'!U132</f>
        <v>0</v>
      </c>
      <c r="V132" s="60">
        <f>'NECO-ELECTRIC'!V132+'NECO-GAS'!V132</f>
        <v>5</v>
      </c>
      <c r="W132" s="60">
        <f>'NECO-ELECTRIC'!W132+'NECO-GAS'!W132</f>
        <v>2</v>
      </c>
      <c r="X132" s="266">
        <f>'NECO-ELECTRIC'!X132+'NECO-GAS'!X132</f>
        <v>1</v>
      </c>
      <c r="Y132" s="61">
        <f>'NECO-ELECTRIC'!Y132+'NECO-GAS'!Y132</f>
        <v>2</v>
      </c>
      <c r="Z132" s="247">
        <f>'NECO-ELECTRIC'!Z132+'NECO-GAS'!Z132</f>
        <v>4</v>
      </c>
      <c r="AA132" s="247">
        <f>'NECO-ELECTRIC'!AA132+'NECO-GAS'!AA132</f>
        <v>5</v>
      </c>
      <c r="AB132" s="247">
        <f>'NECO-ELECTRIC'!AB132+'NECO-GAS'!AB132</f>
        <v>0</v>
      </c>
      <c r="AC132" s="247">
        <f>'NECO-ELECTRIC'!AC132+'NECO-GAS'!AC132</f>
        <v>5</v>
      </c>
      <c r="AD132" s="247">
        <f>'NECO-ELECTRIC'!AD132+'NECO-GAS'!AD132</f>
        <v>1</v>
      </c>
      <c r="AE132" s="247">
        <f>'NECO-ELECTRIC'!AE132+'NECO-GAS'!AE132</f>
        <v>0</v>
      </c>
      <c r="AF132" s="247">
        <f>'NECO-ELECTRIC'!AF132+'NECO-GAS'!AF132</f>
        <v>2</v>
      </c>
      <c r="AG132" s="247">
        <f>'NECO-ELECTRIC'!AG132+'NECO-GAS'!AG132</f>
        <v>14</v>
      </c>
      <c r="AH132" s="247">
        <f>'NECO-ELECTRIC'!AH132+'NECO-GAS'!AH132</f>
        <v>12</v>
      </c>
      <c r="AI132" s="61">
        <f>'NECO-ELECTRIC'!AI132+'NECO-GAS'!AI132</f>
        <v>9</v>
      </c>
      <c r="AJ132" s="102">
        <f>'NECO-ELECTRIC'!AJ132+'NECO-GAS'!AJ132</f>
        <v>2</v>
      </c>
      <c r="AK132" s="198">
        <f t="shared" si="552"/>
        <v>-0.4</v>
      </c>
      <c r="AL132" s="199">
        <f t="shared" si="552"/>
        <v>-1</v>
      </c>
      <c r="AM132" s="200">
        <f t="shared" si="552"/>
        <v>-1</v>
      </c>
      <c r="AN132" s="200">
        <f t="shared" si="552"/>
        <v>-1</v>
      </c>
      <c r="AO132" s="200">
        <f t="shared" si="552"/>
        <v>-1</v>
      </c>
      <c r="AP132" s="200">
        <f t="shared" si="552"/>
        <v>-1</v>
      </c>
      <c r="AQ132" s="200">
        <f t="shared" si="552"/>
        <v>-1</v>
      </c>
      <c r="AR132" s="200">
        <f t="shared" si="552"/>
        <v>0</v>
      </c>
      <c r="AS132" s="200">
        <f t="shared" si="552"/>
        <v>0</v>
      </c>
      <c r="AT132" s="200">
        <f t="shared" si="552"/>
        <v>-0.75</v>
      </c>
      <c r="AU132" s="200">
        <f t="shared" si="553"/>
        <v>1</v>
      </c>
      <c r="AV132" s="200">
        <f t="shared" si="553"/>
        <v>-0.2</v>
      </c>
      <c r="AW132" s="200">
        <f t="shared" si="553"/>
        <v>0.66666666666666663</v>
      </c>
      <c r="AX132" s="200">
        <f t="shared" si="553"/>
        <v>0</v>
      </c>
      <c r="AY132" s="200">
        <f t="shared" si="553"/>
        <v>0</v>
      </c>
      <c r="AZ132" s="200">
        <f t="shared" si="553"/>
        <v>0</v>
      </c>
      <c r="BA132" s="200">
        <f t="shared" si="553"/>
        <v>0</v>
      </c>
      <c r="BB132" s="200">
        <f t="shared" si="553"/>
        <v>0</v>
      </c>
      <c r="BC132" s="200">
        <f t="shared" si="553"/>
        <v>0</v>
      </c>
      <c r="BD132" s="335">
        <f t="shared" si="553"/>
        <v>1.4</v>
      </c>
      <c r="BE132" s="335">
        <f t="shared" si="553"/>
        <v>3.5</v>
      </c>
      <c r="BF132" s="214">
        <f t="shared" si="553"/>
        <v>1</v>
      </c>
      <c r="BG132" s="104">
        <f t="shared" si="554"/>
        <v>-2</v>
      </c>
      <c r="BH132" s="62">
        <f t="shared" si="554"/>
        <v>-8</v>
      </c>
      <c r="BI132" s="63">
        <f t="shared" si="554"/>
        <v>-4</v>
      </c>
      <c r="BJ132" s="63">
        <f t="shared" si="554"/>
        <v>-4</v>
      </c>
      <c r="BK132" s="63">
        <f t="shared" si="554"/>
        <v>-4</v>
      </c>
      <c r="BL132" s="63">
        <f t="shared" si="554"/>
        <v>-5</v>
      </c>
      <c r="BM132" s="63">
        <f t="shared" si="554"/>
        <v>-2</v>
      </c>
      <c r="BN132" s="63">
        <f t="shared" si="554"/>
        <v>0</v>
      </c>
      <c r="BO132" s="63">
        <f t="shared" si="554"/>
        <v>0</v>
      </c>
      <c r="BP132" s="63">
        <f t="shared" si="554"/>
        <v>-3</v>
      </c>
      <c r="BQ132" s="63">
        <f t="shared" si="555"/>
        <v>1</v>
      </c>
      <c r="BR132" s="63">
        <f t="shared" si="555"/>
        <v>-1</v>
      </c>
      <c r="BS132" s="63">
        <f t="shared" si="555"/>
        <v>2</v>
      </c>
      <c r="BT132" s="63">
        <f t="shared" si="555"/>
        <v>0</v>
      </c>
      <c r="BU132" s="63">
        <f t="shared" si="555"/>
        <v>5</v>
      </c>
      <c r="BV132" s="63">
        <f t="shared" si="555"/>
        <v>1</v>
      </c>
      <c r="BW132" s="63">
        <f t="shared" si="555"/>
        <v>0</v>
      </c>
      <c r="BX132" s="63">
        <f t="shared" si="555"/>
        <v>2</v>
      </c>
      <c r="BY132" s="63">
        <f t="shared" si="555"/>
        <v>14</v>
      </c>
      <c r="BZ132" s="229">
        <f t="shared" si="555"/>
        <v>7</v>
      </c>
      <c r="CA132" s="229">
        <f t="shared" si="555"/>
        <v>7</v>
      </c>
      <c r="CB132" s="229">
        <f t="shared" si="555"/>
        <v>1</v>
      </c>
      <c r="CC132" s="367"/>
    </row>
    <row r="133" spans="1:81" s="57" customFormat="1" x14ac:dyDescent="0.3">
      <c r="A133" s="140"/>
      <c r="B133" s="58" t="s">
        <v>34</v>
      </c>
      <c r="C133" s="59">
        <f>'NECO-ELECTRIC'!C133+'NECO-GAS'!C133</f>
        <v>0</v>
      </c>
      <c r="D133" s="60">
        <f>'NECO-ELECTRIC'!D133+'NECO-GAS'!D133</f>
        <v>0</v>
      </c>
      <c r="E133" s="60">
        <f>'NECO-ELECTRIC'!E133+'NECO-GAS'!E133</f>
        <v>0</v>
      </c>
      <c r="F133" s="60">
        <f>'NECO-ELECTRIC'!F133+'NECO-GAS'!F133</f>
        <v>0</v>
      </c>
      <c r="G133" s="60">
        <f>'NECO-ELECTRIC'!G133+'NECO-GAS'!G133</f>
        <v>1</v>
      </c>
      <c r="H133" s="60">
        <f>'NECO-ELECTRIC'!H133+'NECO-GAS'!H133</f>
        <v>0</v>
      </c>
      <c r="I133" s="60">
        <f>'NECO-ELECTRIC'!I133+'NECO-GAS'!I133</f>
        <v>0</v>
      </c>
      <c r="J133" s="60">
        <f>'NECO-ELECTRIC'!J133+'NECO-GAS'!J133</f>
        <v>0</v>
      </c>
      <c r="K133" s="60">
        <f>'NECO-ELECTRIC'!K133+'NECO-GAS'!K133</f>
        <v>0</v>
      </c>
      <c r="L133" s="266">
        <f>'NECO-ELECTRIC'!L133+'NECO-GAS'!L133</f>
        <v>0</v>
      </c>
      <c r="M133" s="61">
        <f>'NECO-ELECTRIC'!M133+'NECO-GAS'!M133</f>
        <v>0</v>
      </c>
      <c r="N133" s="60">
        <f>'NECO-ELECTRIC'!N133+'NECO-GAS'!N133</f>
        <v>1</v>
      </c>
      <c r="O133" s="61">
        <f>'NECO-ELECTRIC'!O133+'NECO-GAS'!O133</f>
        <v>0</v>
      </c>
      <c r="P133" s="60">
        <f>'NECO-ELECTRIC'!P133+'NECO-GAS'!P133</f>
        <v>0</v>
      </c>
      <c r="Q133" s="60">
        <f>'NECO-ELECTRIC'!Q133+'NECO-GAS'!Q133</f>
        <v>0</v>
      </c>
      <c r="R133" s="60">
        <f>'NECO-ELECTRIC'!R133+'NECO-GAS'!R133</f>
        <v>0</v>
      </c>
      <c r="S133" s="60">
        <f>'NECO-ELECTRIC'!S133+'NECO-GAS'!S133</f>
        <v>0</v>
      </c>
      <c r="T133" s="60">
        <f>'NECO-ELECTRIC'!T133+'NECO-GAS'!T133</f>
        <v>0</v>
      </c>
      <c r="U133" s="60">
        <f>'NECO-ELECTRIC'!U133+'NECO-GAS'!U133</f>
        <v>0</v>
      </c>
      <c r="V133" s="60">
        <f>'NECO-ELECTRIC'!V133+'NECO-GAS'!V133</f>
        <v>1</v>
      </c>
      <c r="W133" s="60">
        <f>'NECO-ELECTRIC'!W133+'NECO-GAS'!W133</f>
        <v>0</v>
      </c>
      <c r="X133" s="266">
        <f>'NECO-ELECTRIC'!X133+'NECO-GAS'!X133</f>
        <v>0</v>
      </c>
      <c r="Y133" s="61">
        <f>'NECO-ELECTRIC'!Y133+'NECO-GAS'!Y133</f>
        <v>0</v>
      </c>
      <c r="Z133" s="247">
        <f>'NECO-ELECTRIC'!Z133+'NECO-GAS'!Z133</f>
        <v>0</v>
      </c>
      <c r="AA133" s="247">
        <f>'NECO-ELECTRIC'!AA133+'NECO-GAS'!AA133</f>
        <v>0</v>
      </c>
      <c r="AB133" s="247">
        <f>'NECO-ELECTRIC'!AB133+'NECO-GAS'!AB133</f>
        <v>0</v>
      </c>
      <c r="AC133" s="247">
        <f>'NECO-ELECTRIC'!AC133+'NECO-GAS'!AC133</f>
        <v>1</v>
      </c>
      <c r="AD133" s="247">
        <f>'NECO-ELECTRIC'!AD133+'NECO-GAS'!AD133</f>
        <v>0</v>
      </c>
      <c r="AE133" s="247">
        <f>'NECO-ELECTRIC'!AE133+'NECO-GAS'!AE133</f>
        <v>0</v>
      </c>
      <c r="AF133" s="247">
        <f>'NECO-ELECTRIC'!AF133+'NECO-GAS'!AF133</f>
        <v>0</v>
      </c>
      <c r="AG133" s="247">
        <f>'NECO-ELECTRIC'!AG133+'NECO-GAS'!AG133</f>
        <v>0</v>
      </c>
      <c r="AH133" s="247">
        <f>'NECO-ELECTRIC'!AH133+'NECO-GAS'!AH133</f>
        <v>0</v>
      </c>
      <c r="AI133" s="61">
        <f>'NECO-ELECTRIC'!AI133+'NECO-GAS'!AI133</f>
        <v>0</v>
      </c>
      <c r="AJ133" s="102">
        <f>'NECO-ELECTRIC'!AJ133+'NECO-GAS'!AJ133</f>
        <v>0</v>
      </c>
      <c r="AK133" s="198">
        <f t="shared" si="552"/>
        <v>0</v>
      </c>
      <c r="AL133" s="199">
        <f t="shared" si="552"/>
        <v>0</v>
      </c>
      <c r="AM133" s="200">
        <f t="shared" si="552"/>
        <v>0</v>
      </c>
      <c r="AN133" s="200">
        <f t="shared" si="552"/>
        <v>0</v>
      </c>
      <c r="AO133" s="200">
        <f t="shared" si="552"/>
        <v>-1</v>
      </c>
      <c r="AP133" s="200">
        <f t="shared" si="552"/>
        <v>0</v>
      </c>
      <c r="AQ133" s="200">
        <f t="shared" si="552"/>
        <v>0</v>
      </c>
      <c r="AR133" s="200">
        <f t="shared" si="552"/>
        <v>0</v>
      </c>
      <c r="AS133" s="200">
        <f t="shared" si="552"/>
        <v>0</v>
      </c>
      <c r="AT133" s="200">
        <f t="shared" si="552"/>
        <v>0</v>
      </c>
      <c r="AU133" s="200">
        <f t="shared" si="553"/>
        <v>0</v>
      </c>
      <c r="AV133" s="200">
        <f t="shared" si="553"/>
        <v>-1</v>
      </c>
      <c r="AW133" s="200">
        <f t="shared" si="553"/>
        <v>0</v>
      </c>
      <c r="AX133" s="200">
        <f t="shared" si="553"/>
        <v>0</v>
      </c>
      <c r="AY133" s="200">
        <f t="shared" si="553"/>
        <v>0</v>
      </c>
      <c r="AZ133" s="200">
        <f t="shared" si="553"/>
        <v>0</v>
      </c>
      <c r="BA133" s="200">
        <f t="shared" si="553"/>
        <v>0</v>
      </c>
      <c r="BB133" s="200">
        <f t="shared" si="553"/>
        <v>0</v>
      </c>
      <c r="BC133" s="200">
        <f t="shared" si="553"/>
        <v>0</v>
      </c>
      <c r="BD133" s="335">
        <f t="shared" si="553"/>
        <v>-1</v>
      </c>
      <c r="BE133" s="335">
        <f t="shared" si="553"/>
        <v>0</v>
      </c>
      <c r="BF133" s="214">
        <f t="shared" si="553"/>
        <v>0</v>
      </c>
      <c r="BG133" s="104">
        <f t="shared" si="554"/>
        <v>0</v>
      </c>
      <c r="BH133" s="62">
        <f t="shared" si="554"/>
        <v>0</v>
      </c>
      <c r="BI133" s="63">
        <f t="shared" si="554"/>
        <v>0</v>
      </c>
      <c r="BJ133" s="63">
        <f t="shared" si="554"/>
        <v>0</v>
      </c>
      <c r="BK133" s="63">
        <f t="shared" si="554"/>
        <v>-1</v>
      </c>
      <c r="BL133" s="63">
        <f t="shared" si="554"/>
        <v>0</v>
      </c>
      <c r="BM133" s="63">
        <f t="shared" si="554"/>
        <v>0</v>
      </c>
      <c r="BN133" s="63">
        <f t="shared" si="554"/>
        <v>1</v>
      </c>
      <c r="BO133" s="63">
        <f t="shared" si="554"/>
        <v>0</v>
      </c>
      <c r="BP133" s="63">
        <f t="shared" si="554"/>
        <v>0</v>
      </c>
      <c r="BQ133" s="63">
        <f t="shared" si="555"/>
        <v>0</v>
      </c>
      <c r="BR133" s="63">
        <f t="shared" si="555"/>
        <v>-1</v>
      </c>
      <c r="BS133" s="63">
        <f t="shared" si="555"/>
        <v>0</v>
      </c>
      <c r="BT133" s="63">
        <f t="shared" si="555"/>
        <v>0</v>
      </c>
      <c r="BU133" s="63">
        <f t="shared" si="555"/>
        <v>1</v>
      </c>
      <c r="BV133" s="63">
        <f t="shared" si="555"/>
        <v>0</v>
      </c>
      <c r="BW133" s="63">
        <f t="shared" si="555"/>
        <v>0</v>
      </c>
      <c r="BX133" s="63">
        <f t="shared" si="555"/>
        <v>0</v>
      </c>
      <c r="BY133" s="63">
        <f t="shared" si="555"/>
        <v>0</v>
      </c>
      <c r="BZ133" s="229">
        <f t="shared" si="555"/>
        <v>-1</v>
      </c>
      <c r="CA133" s="229">
        <f t="shared" si="555"/>
        <v>0</v>
      </c>
      <c r="CB133" s="229">
        <f t="shared" si="555"/>
        <v>0</v>
      </c>
      <c r="CC133" s="367"/>
    </row>
    <row r="134" spans="1:81" s="70" customFormat="1" x14ac:dyDescent="0.3">
      <c r="A134" s="141"/>
      <c r="B134" s="58" t="s">
        <v>35</v>
      </c>
      <c r="C134" s="110">
        <f>SUM(C129:C133)</f>
        <v>48</v>
      </c>
      <c r="D134" s="111">
        <f t="shared" ref="D134:BI141" si="556">SUM(D129:D133)</f>
        <v>337</v>
      </c>
      <c r="E134" s="111">
        <f t="shared" si="556"/>
        <v>1192</v>
      </c>
      <c r="F134" s="111">
        <f t="shared" si="556"/>
        <v>1680</v>
      </c>
      <c r="G134" s="111">
        <f t="shared" si="556"/>
        <v>1025</v>
      </c>
      <c r="H134" s="112">
        <f t="shared" si="556"/>
        <v>1714</v>
      </c>
      <c r="I134" s="111">
        <f t="shared" si="556"/>
        <v>1698</v>
      </c>
      <c r="J134" s="112">
        <f t="shared" si="556"/>
        <v>979</v>
      </c>
      <c r="K134" s="111">
        <f t="shared" si="556"/>
        <v>62</v>
      </c>
      <c r="L134" s="282">
        <f t="shared" si="556"/>
        <v>37</v>
      </c>
      <c r="M134" s="112">
        <f t="shared" si="556"/>
        <v>25</v>
      </c>
      <c r="N134" s="111">
        <f t="shared" si="556"/>
        <v>59</v>
      </c>
      <c r="O134" s="112">
        <f t="shared" si="556"/>
        <v>35</v>
      </c>
      <c r="P134" s="112">
        <v>0</v>
      </c>
      <c r="Q134" s="111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320">
        <v>0</v>
      </c>
      <c r="Y134" s="112">
        <v>0</v>
      </c>
      <c r="Z134" s="230">
        <v>0</v>
      </c>
      <c r="AA134" s="230">
        <v>0</v>
      </c>
      <c r="AB134" s="230">
        <v>0</v>
      </c>
      <c r="AC134" s="230">
        <v>0</v>
      </c>
      <c r="AD134" s="230">
        <v>0</v>
      </c>
      <c r="AE134" s="230">
        <v>0</v>
      </c>
      <c r="AF134" s="230">
        <v>0</v>
      </c>
      <c r="AG134" s="230">
        <v>0</v>
      </c>
      <c r="AH134" s="230">
        <v>0</v>
      </c>
      <c r="AI134" s="112">
        <v>0</v>
      </c>
      <c r="AJ134" s="113">
        <v>0</v>
      </c>
      <c r="AK134" s="202">
        <f t="shared" si="552"/>
        <v>-0.27083333333333331</v>
      </c>
      <c r="AL134" s="203">
        <f t="shared" si="552"/>
        <v>-1</v>
      </c>
      <c r="AM134" s="204">
        <f t="shared" si="552"/>
        <v>-1</v>
      </c>
      <c r="AN134" s="204">
        <f t="shared" si="552"/>
        <v>-1</v>
      </c>
      <c r="AO134" s="204">
        <f t="shared" si="552"/>
        <v>-1</v>
      </c>
      <c r="AP134" s="204">
        <f t="shared" si="552"/>
        <v>-1</v>
      </c>
      <c r="AQ134" s="204">
        <f t="shared" si="552"/>
        <v>-1</v>
      </c>
      <c r="AR134" s="204">
        <f t="shared" si="552"/>
        <v>-1</v>
      </c>
      <c r="AS134" s="204">
        <f t="shared" si="552"/>
        <v>-1</v>
      </c>
      <c r="AT134" s="204">
        <f t="shared" si="552"/>
        <v>-1</v>
      </c>
      <c r="AU134" s="204">
        <f t="shared" si="553"/>
        <v>-1</v>
      </c>
      <c r="AV134" s="204">
        <f t="shared" si="553"/>
        <v>-1</v>
      </c>
      <c r="AW134" s="204">
        <f t="shared" si="553"/>
        <v>-1</v>
      </c>
      <c r="AX134" s="204">
        <f t="shared" si="553"/>
        <v>0</v>
      </c>
      <c r="AY134" s="204">
        <f t="shared" si="553"/>
        <v>0</v>
      </c>
      <c r="AZ134" s="204">
        <f t="shared" si="553"/>
        <v>0</v>
      </c>
      <c r="BA134" s="204">
        <f t="shared" si="553"/>
        <v>0</v>
      </c>
      <c r="BB134" s="204">
        <f t="shared" si="553"/>
        <v>0</v>
      </c>
      <c r="BC134" s="204">
        <f t="shared" si="553"/>
        <v>0</v>
      </c>
      <c r="BD134" s="336">
        <f t="shared" si="553"/>
        <v>0</v>
      </c>
      <c r="BE134" s="336">
        <f t="shared" si="553"/>
        <v>0</v>
      </c>
      <c r="BF134" s="215">
        <f t="shared" si="553"/>
        <v>0</v>
      </c>
      <c r="BG134" s="110">
        <f t="shared" si="556"/>
        <v>-13</v>
      </c>
      <c r="BH134" s="112">
        <f t="shared" si="556"/>
        <v>-337</v>
      </c>
      <c r="BI134" s="111">
        <f t="shared" si="556"/>
        <v>-1192</v>
      </c>
      <c r="BJ134" s="111">
        <f t="shared" ref="BJ134:BK134" si="557">SUM(BJ129:BJ133)</f>
        <v>-1680</v>
      </c>
      <c r="BK134" s="111">
        <f t="shared" si="557"/>
        <v>-1025</v>
      </c>
      <c r="BL134" s="111">
        <f t="shared" ref="BL134:BM134" si="558">SUM(BL129:BL133)</f>
        <v>-1714</v>
      </c>
      <c r="BM134" s="111">
        <f t="shared" si="558"/>
        <v>-1695</v>
      </c>
      <c r="BN134" s="111">
        <f t="shared" ref="BN134:BO134" si="559">SUM(BN129:BN133)</f>
        <v>-935</v>
      </c>
      <c r="BO134" s="111">
        <f t="shared" si="559"/>
        <v>-51</v>
      </c>
      <c r="BP134" s="111">
        <f t="shared" ref="BP134:BQ134" si="560">SUM(BP129:BP133)</f>
        <v>-29</v>
      </c>
      <c r="BQ134" s="111">
        <f t="shared" si="560"/>
        <v>-14</v>
      </c>
      <c r="BR134" s="111">
        <f t="shared" ref="BR134" si="561">SUM(BR129:BR133)</f>
        <v>-42</v>
      </c>
      <c r="BS134" s="111">
        <f t="shared" ref="BS134:BT134" si="562">SUM(BS129:BS133)</f>
        <v>-15</v>
      </c>
      <c r="BT134" s="111">
        <f t="shared" si="562"/>
        <v>9</v>
      </c>
      <c r="BU134" s="111">
        <f t="shared" ref="BU134:BV134" si="563">SUM(BU129:BU133)</f>
        <v>30</v>
      </c>
      <c r="BV134" s="111">
        <f t="shared" si="563"/>
        <v>19</v>
      </c>
      <c r="BW134" s="111">
        <f t="shared" ref="BW134:BX134" si="564">SUM(BW129:BW133)</f>
        <v>1762</v>
      </c>
      <c r="BX134" s="111">
        <f t="shared" si="564"/>
        <v>1027</v>
      </c>
      <c r="BY134" s="111">
        <f t="shared" ref="BY134:BZ134" si="565">SUM(BY129:BY133)</f>
        <v>2176</v>
      </c>
      <c r="BZ134" s="230">
        <f t="shared" si="565"/>
        <v>1687</v>
      </c>
      <c r="CA134" s="230">
        <f t="shared" ref="CA134:CB134" si="566">SUM(CA129:CA133)</f>
        <v>72</v>
      </c>
      <c r="CB134" s="230">
        <f t="shared" si="566"/>
        <v>117</v>
      </c>
      <c r="CC134" s="368"/>
    </row>
    <row r="135" spans="1:81" s="57" customFormat="1" x14ac:dyDescent="0.3">
      <c r="A135" s="140">
        <f>+A128+1</f>
        <v>19</v>
      </c>
      <c r="B135" s="103" t="s">
        <v>20</v>
      </c>
      <c r="C135" s="82"/>
      <c r="D135" s="83"/>
      <c r="E135" s="83"/>
      <c r="F135" s="83"/>
      <c r="G135" s="83"/>
      <c r="H135" s="83"/>
      <c r="I135" s="83"/>
      <c r="J135" s="83"/>
      <c r="K135" s="83"/>
      <c r="L135" s="271"/>
      <c r="M135" s="84"/>
      <c r="N135" s="83"/>
      <c r="O135" s="84"/>
      <c r="P135" s="83"/>
      <c r="Q135" s="83"/>
      <c r="R135" s="83"/>
      <c r="S135" s="83"/>
      <c r="T135" s="83"/>
      <c r="U135" s="83"/>
      <c r="V135" s="83"/>
      <c r="W135" s="83"/>
      <c r="X135" s="271"/>
      <c r="Y135" s="84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83"/>
      <c r="AJ135" s="381"/>
      <c r="AK135" s="206"/>
      <c r="AL135" s="207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330"/>
      <c r="BE135" s="330"/>
      <c r="BF135" s="209"/>
      <c r="BG135" s="82"/>
      <c r="BH135" s="85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343"/>
      <c r="CA135" s="343"/>
      <c r="CB135" s="343"/>
      <c r="CC135" s="367"/>
    </row>
    <row r="136" spans="1:81" s="57" customFormat="1" x14ac:dyDescent="0.3">
      <c r="A136" s="140"/>
      <c r="B136" s="58" t="s">
        <v>30</v>
      </c>
      <c r="C136" s="59">
        <f>'NECO-ELECTRIC'!C136+'NECO-GAS'!C136</f>
        <v>13109</v>
      </c>
      <c r="D136" s="60">
        <f>'NECO-ELECTRIC'!D136+'NECO-GAS'!D136</f>
        <v>14413</v>
      </c>
      <c r="E136" s="60">
        <f>'NECO-ELECTRIC'!E136+'NECO-GAS'!E136</f>
        <v>16222</v>
      </c>
      <c r="F136" s="60">
        <f>'NECO-ELECTRIC'!F136+'NECO-GAS'!F136</f>
        <v>16903</v>
      </c>
      <c r="G136" s="60">
        <f>'NECO-ELECTRIC'!G136+'NECO-GAS'!G136</f>
        <v>16308</v>
      </c>
      <c r="H136" s="60">
        <f>'NECO-ELECTRIC'!H136+'NECO-GAS'!H136</f>
        <v>15858</v>
      </c>
      <c r="I136" s="60">
        <f>'NECO-ELECTRIC'!I136+'NECO-GAS'!I136</f>
        <v>15902</v>
      </c>
      <c r="J136" s="60">
        <f>'NECO-ELECTRIC'!J136+'NECO-GAS'!J136</f>
        <v>15750</v>
      </c>
      <c r="K136" s="60">
        <f>'NECO-ELECTRIC'!K136+'NECO-GAS'!K136</f>
        <v>14314</v>
      </c>
      <c r="L136" s="266">
        <f>'NECO-ELECTRIC'!L136+'NECO-GAS'!L136</f>
        <v>13805</v>
      </c>
      <c r="M136" s="61">
        <f>'NECO-ELECTRIC'!M136+'NECO-GAS'!M136</f>
        <v>13140</v>
      </c>
      <c r="N136" s="60">
        <f>'NECO-ELECTRIC'!N136+'NECO-GAS'!N136</f>
        <v>13920</v>
      </c>
      <c r="O136" s="61">
        <f>'NECO-ELECTRIC'!O136+'NECO-GAS'!O136</f>
        <v>12877</v>
      </c>
      <c r="P136" s="60">
        <f>'NECO-ELECTRIC'!P136+'NECO-GAS'!P136</f>
        <v>8980</v>
      </c>
      <c r="Q136" s="60">
        <f>'NECO-ELECTRIC'!Q136+'NECO-GAS'!Q136</f>
        <v>7660</v>
      </c>
      <c r="R136" s="60">
        <f>'NECO-ELECTRIC'!R136+'NECO-GAS'!R136</f>
        <v>8311</v>
      </c>
      <c r="S136" s="60">
        <f>'NECO-ELECTRIC'!S136+'NECO-GAS'!S136</f>
        <v>8889</v>
      </c>
      <c r="T136" s="60">
        <f>'NECO-ELECTRIC'!T136+'NECO-GAS'!T136</f>
        <v>8063</v>
      </c>
      <c r="U136" s="60">
        <f>'NECO-ELECTRIC'!U136+'NECO-GAS'!U136</f>
        <v>8055</v>
      </c>
      <c r="V136" s="60">
        <f>'NECO-ELECTRIC'!V136+'NECO-GAS'!V136</f>
        <v>10021</v>
      </c>
      <c r="W136" s="60">
        <f>'NECO-ELECTRIC'!W136+'NECO-GAS'!W136</f>
        <v>11106</v>
      </c>
      <c r="X136" s="266">
        <f>'NECO-ELECTRIC'!X136+'NECO-GAS'!X136</f>
        <v>10553</v>
      </c>
      <c r="Y136" s="61">
        <f>'NECO-ELECTRIC'!Y136+'NECO-GAS'!Y136</f>
        <v>10306</v>
      </c>
      <c r="Z136" s="247">
        <f>'NECO-ELECTRIC'!Z136+'NECO-GAS'!Z136</f>
        <v>10152</v>
      </c>
      <c r="AA136" s="247">
        <f>'NECO-ELECTRIC'!AA136+'NECO-GAS'!AA136</f>
        <v>10195</v>
      </c>
      <c r="AB136" s="247">
        <f>'NECO-ELECTRIC'!AB136+'NECO-GAS'!AB136</f>
        <v>10556</v>
      </c>
      <c r="AC136" s="247">
        <f>'NECO-ELECTRIC'!AC136+'NECO-GAS'!AC136</f>
        <v>13132</v>
      </c>
      <c r="AD136" s="247">
        <f>'NECO-ELECTRIC'!AD136+'NECO-GAS'!AD136</f>
        <v>22404</v>
      </c>
      <c r="AE136" s="247">
        <f>'NECO-ELECTRIC'!AE136+'NECO-GAS'!AE136</f>
        <v>26473</v>
      </c>
      <c r="AF136" s="247">
        <f>'NECO-ELECTRIC'!AF136+'NECO-GAS'!AF136</f>
        <v>25824</v>
      </c>
      <c r="AG136" s="247">
        <f>'NECO-ELECTRIC'!AG136+'NECO-GAS'!AG136</f>
        <v>26091</v>
      </c>
      <c r="AH136" s="247">
        <f>'NECO-ELECTRIC'!AH136+'NECO-GAS'!AH136</f>
        <v>25245</v>
      </c>
      <c r="AI136" s="61">
        <f>'NECO-ELECTRIC'!AI136+'NECO-GAS'!AI136</f>
        <v>23002</v>
      </c>
      <c r="AJ136" s="102">
        <f>'NECO-ELECTRIC'!AJ136+'NECO-GAS'!AJ136</f>
        <v>21406</v>
      </c>
      <c r="AK136" s="198">
        <f t="shared" ref="AK136:AT141" si="567">IF(ISERROR((O136-C136)/C136)=TRUE,0,(O136-C136)/C136)</f>
        <v>-1.7697764894347396E-2</v>
      </c>
      <c r="AL136" s="199">
        <f t="shared" si="567"/>
        <v>-0.37695136335252899</v>
      </c>
      <c r="AM136" s="200">
        <f t="shared" si="567"/>
        <v>-0.52780175070891377</v>
      </c>
      <c r="AN136" s="200">
        <f t="shared" si="567"/>
        <v>-0.50831213394072061</v>
      </c>
      <c r="AO136" s="200">
        <f t="shared" si="567"/>
        <v>-0.45493009565857245</v>
      </c>
      <c r="AP136" s="200">
        <f t="shared" si="567"/>
        <v>-0.49155000630596546</v>
      </c>
      <c r="AQ136" s="200">
        <f t="shared" si="567"/>
        <v>-0.49345994214564204</v>
      </c>
      <c r="AR136" s="200">
        <f t="shared" si="567"/>
        <v>-0.36374603174603176</v>
      </c>
      <c r="AS136" s="200">
        <f t="shared" si="567"/>
        <v>-0.22411624982534581</v>
      </c>
      <c r="AT136" s="200">
        <f t="shared" si="567"/>
        <v>-0.23556682361463238</v>
      </c>
      <c r="AU136" s="200">
        <f t="shared" ref="AU136:BF141" si="568">IF(ISERROR((Y136-M136)/M136)=TRUE,0,(Y136-M136)/M136)</f>
        <v>-0.21567732115677321</v>
      </c>
      <c r="AV136" s="200">
        <f t="shared" si="568"/>
        <v>-0.27068965517241378</v>
      </c>
      <c r="AW136" s="200">
        <f t="shared" si="568"/>
        <v>-0.2082783256969791</v>
      </c>
      <c r="AX136" s="200">
        <f t="shared" si="568"/>
        <v>0.1755011135857461</v>
      </c>
      <c r="AY136" s="200">
        <f t="shared" si="568"/>
        <v>0.71436031331592686</v>
      </c>
      <c r="AZ136" s="200">
        <f t="shared" si="568"/>
        <v>1.6957044880279148</v>
      </c>
      <c r="BA136" s="200">
        <f t="shared" si="568"/>
        <v>1.9781752728090898</v>
      </c>
      <c r="BB136" s="200">
        <f t="shared" si="568"/>
        <v>2.2027781222869898</v>
      </c>
      <c r="BC136" s="200">
        <f t="shared" si="568"/>
        <v>2.2391061452513967</v>
      </c>
      <c r="BD136" s="335">
        <f t="shared" si="568"/>
        <v>1.5192096597145994</v>
      </c>
      <c r="BE136" s="335">
        <f t="shared" si="568"/>
        <v>1.0711327210516837</v>
      </c>
      <c r="BF136" s="214">
        <f t="shared" si="568"/>
        <v>1.0284279351843078</v>
      </c>
      <c r="BG136" s="104">
        <f t="shared" ref="BG136:BP140" si="569">O136-C136</f>
        <v>-232</v>
      </c>
      <c r="BH136" s="62">
        <f t="shared" si="569"/>
        <v>-5433</v>
      </c>
      <c r="BI136" s="63">
        <f t="shared" si="569"/>
        <v>-8562</v>
      </c>
      <c r="BJ136" s="63">
        <f t="shared" si="569"/>
        <v>-8592</v>
      </c>
      <c r="BK136" s="63">
        <f t="shared" si="569"/>
        <v>-7419</v>
      </c>
      <c r="BL136" s="63">
        <f t="shared" si="569"/>
        <v>-7795</v>
      </c>
      <c r="BM136" s="63">
        <f t="shared" si="569"/>
        <v>-7847</v>
      </c>
      <c r="BN136" s="63">
        <f t="shared" si="569"/>
        <v>-5729</v>
      </c>
      <c r="BO136" s="63">
        <f t="shared" si="569"/>
        <v>-3208</v>
      </c>
      <c r="BP136" s="63">
        <f t="shared" si="569"/>
        <v>-3252</v>
      </c>
      <c r="BQ136" s="63">
        <f t="shared" ref="BQ136:CB140" si="570">Y136-M136</f>
        <v>-2834</v>
      </c>
      <c r="BR136" s="63">
        <f t="shared" si="570"/>
        <v>-3768</v>
      </c>
      <c r="BS136" s="63">
        <f t="shared" si="570"/>
        <v>-2682</v>
      </c>
      <c r="BT136" s="63">
        <f t="shared" si="570"/>
        <v>1576</v>
      </c>
      <c r="BU136" s="63">
        <f t="shared" si="570"/>
        <v>5472</v>
      </c>
      <c r="BV136" s="63">
        <f t="shared" si="570"/>
        <v>14093</v>
      </c>
      <c r="BW136" s="63">
        <f t="shared" si="570"/>
        <v>17584</v>
      </c>
      <c r="BX136" s="63">
        <f t="shared" si="570"/>
        <v>17761</v>
      </c>
      <c r="BY136" s="63">
        <f t="shared" si="570"/>
        <v>18036</v>
      </c>
      <c r="BZ136" s="229">
        <f t="shared" si="570"/>
        <v>15224</v>
      </c>
      <c r="CA136" s="229">
        <f t="shared" si="570"/>
        <v>11896</v>
      </c>
      <c r="CB136" s="229">
        <f t="shared" si="570"/>
        <v>10853</v>
      </c>
      <c r="CC136" s="367"/>
    </row>
    <row r="137" spans="1:81" s="57" customFormat="1" x14ac:dyDescent="0.3">
      <c r="A137" s="140"/>
      <c r="B137" s="58" t="s">
        <v>31</v>
      </c>
      <c r="C137" s="59">
        <f>'NECO-ELECTRIC'!C137+'NECO-GAS'!C137</f>
        <v>3982</v>
      </c>
      <c r="D137" s="60">
        <f>'NECO-ELECTRIC'!D137+'NECO-GAS'!D137</f>
        <v>4220</v>
      </c>
      <c r="E137" s="60">
        <f>'NECO-ELECTRIC'!E137+'NECO-GAS'!E137</f>
        <v>5270</v>
      </c>
      <c r="F137" s="60">
        <f>'NECO-ELECTRIC'!F137+'NECO-GAS'!F137</f>
        <v>5530</v>
      </c>
      <c r="G137" s="60">
        <f>'NECO-ELECTRIC'!G137+'NECO-GAS'!G137</f>
        <v>5152</v>
      </c>
      <c r="H137" s="60">
        <f>'NECO-ELECTRIC'!H137+'NECO-GAS'!H137</f>
        <v>5182</v>
      </c>
      <c r="I137" s="60">
        <f>'NECO-ELECTRIC'!I137+'NECO-GAS'!I137</f>
        <v>5257</v>
      </c>
      <c r="J137" s="60">
        <f>'NECO-ELECTRIC'!J137+'NECO-GAS'!J137</f>
        <v>5398</v>
      </c>
      <c r="K137" s="60">
        <f>'NECO-ELECTRIC'!K137+'NECO-GAS'!K137</f>
        <v>4939</v>
      </c>
      <c r="L137" s="266">
        <f>'NECO-ELECTRIC'!L137+'NECO-GAS'!L137</f>
        <v>4554</v>
      </c>
      <c r="M137" s="61">
        <f>'NECO-ELECTRIC'!M137+'NECO-GAS'!M137</f>
        <v>3930</v>
      </c>
      <c r="N137" s="60">
        <f>'NECO-ELECTRIC'!N137+'NECO-GAS'!N137</f>
        <v>3244</v>
      </c>
      <c r="O137" s="61">
        <f>'NECO-ELECTRIC'!O137+'NECO-GAS'!O137</f>
        <v>2901</v>
      </c>
      <c r="P137" s="60">
        <f>'NECO-ELECTRIC'!P137+'NECO-GAS'!P137</f>
        <v>2249</v>
      </c>
      <c r="Q137" s="60">
        <f>'NECO-ELECTRIC'!Q137+'NECO-GAS'!Q137</f>
        <v>2207</v>
      </c>
      <c r="R137" s="60">
        <f>'NECO-ELECTRIC'!R137+'NECO-GAS'!R137</f>
        <v>2375</v>
      </c>
      <c r="S137" s="60">
        <f>'NECO-ELECTRIC'!S137+'NECO-GAS'!S137</f>
        <v>2465</v>
      </c>
      <c r="T137" s="60">
        <f>'NECO-ELECTRIC'!T137+'NECO-GAS'!T137</f>
        <v>2163</v>
      </c>
      <c r="U137" s="60">
        <f>'NECO-ELECTRIC'!U137+'NECO-GAS'!U137</f>
        <v>2147</v>
      </c>
      <c r="V137" s="60">
        <f>'NECO-ELECTRIC'!V137+'NECO-GAS'!V137</f>
        <v>2256</v>
      </c>
      <c r="W137" s="60">
        <f>'NECO-ELECTRIC'!W137+'NECO-GAS'!W137</f>
        <v>2337</v>
      </c>
      <c r="X137" s="266">
        <f>'NECO-ELECTRIC'!X137+'NECO-GAS'!X137</f>
        <v>2062</v>
      </c>
      <c r="Y137" s="61">
        <f>'NECO-ELECTRIC'!Y137+'NECO-GAS'!Y137</f>
        <v>2098</v>
      </c>
      <c r="Z137" s="247">
        <f>'NECO-ELECTRIC'!Z137+'NECO-GAS'!Z137</f>
        <v>2115</v>
      </c>
      <c r="AA137" s="247">
        <f>'NECO-ELECTRIC'!AA137+'NECO-GAS'!AA137</f>
        <v>2172</v>
      </c>
      <c r="AB137" s="247">
        <f>'NECO-ELECTRIC'!AB137+'NECO-GAS'!AB137</f>
        <v>2280</v>
      </c>
      <c r="AC137" s="247">
        <f>'NECO-ELECTRIC'!AC137+'NECO-GAS'!AC137</f>
        <v>3403</v>
      </c>
      <c r="AD137" s="247">
        <f>'NECO-ELECTRIC'!AD137+'NECO-GAS'!AD137</f>
        <v>5389</v>
      </c>
      <c r="AE137" s="247">
        <f>'NECO-ELECTRIC'!AE137+'NECO-GAS'!AE137</f>
        <v>8187</v>
      </c>
      <c r="AF137" s="247">
        <f>'NECO-ELECTRIC'!AF137+'NECO-GAS'!AF137</f>
        <v>7635</v>
      </c>
      <c r="AG137" s="247">
        <f>'NECO-ELECTRIC'!AG137+'NECO-GAS'!AG137</f>
        <v>7819</v>
      </c>
      <c r="AH137" s="247">
        <f>'NECO-ELECTRIC'!AH137+'NECO-GAS'!AH137</f>
        <v>6789</v>
      </c>
      <c r="AI137" s="61">
        <f>'NECO-ELECTRIC'!AI137+'NECO-GAS'!AI137</f>
        <v>5838</v>
      </c>
      <c r="AJ137" s="102">
        <f>'NECO-ELECTRIC'!AJ137+'NECO-GAS'!AJ137</f>
        <v>4492</v>
      </c>
      <c r="AK137" s="198">
        <f t="shared" si="567"/>
        <v>-0.2714716223003516</v>
      </c>
      <c r="AL137" s="199">
        <f t="shared" si="567"/>
        <v>-0.4670616113744076</v>
      </c>
      <c r="AM137" s="200">
        <f t="shared" si="567"/>
        <v>-0.58121442125237188</v>
      </c>
      <c r="AN137" s="200">
        <f t="shared" si="567"/>
        <v>-0.57052441229656414</v>
      </c>
      <c r="AO137" s="200">
        <f t="shared" si="567"/>
        <v>-0.52154503105590067</v>
      </c>
      <c r="AP137" s="200">
        <f t="shared" si="567"/>
        <v>-0.5825935932072559</v>
      </c>
      <c r="AQ137" s="200">
        <f t="shared" si="567"/>
        <v>-0.59159216283051175</v>
      </c>
      <c r="AR137" s="200">
        <f t="shared" si="567"/>
        <v>-0.5820674323823638</v>
      </c>
      <c r="AS137" s="200">
        <f t="shared" si="567"/>
        <v>-0.52682729297428632</v>
      </c>
      <c r="AT137" s="200">
        <f t="shared" si="567"/>
        <v>-0.54721124286341682</v>
      </c>
      <c r="AU137" s="200">
        <f t="shared" si="568"/>
        <v>-0.46615776081424937</v>
      </c>
      <c r="AV137" s="200">
        <f t="shared" si="568"/>
        <v>-0.34802712700369914</v>
      </c>
      <c r="AW137" s="200">
        <f t="shared" si="568"/>
        <v>-0.25129265770423992</v>
      </c>
      <c r="AX137" s="200">
        <f t="shared" si="568"/>
        <v>1.3783903957314362E-2</v>
      </c>
      <c r="AY137" s="200">
        <f t="shared" si="568"/>
        <v>0.54191209787041228</v>
      </c>
      <c r="AZ137" s="200">
        <f t="shared" si="568"/>
        <v>1.2690526315789474</v>
      </c>
      <c r="BA137" s="200">
        <f t="shared" si="568"/>
        <v>2.3212981744421906</v>
      </c>
      <c r="BB137" s="200">
        <f t="shared" si="568"/>
        <v>2.5298196948682388</v>
      </c>
      <c r="BC137" s="200">
        <f t="shared" si="568"/>
        <v>2.64182580344667</v>
      </c>
      <c r="BD137" s="335">
        <f t="shared" si="568"/>
        <v>2.0093085106382977</v>
      </c>
      <c r="BE137" s="335">
        <f t="shared" si="568"/>
        <v>1.4980744544287548</v>
      </c>
      <c r="BF137" s="214">
        <f t="shared" si="568"/>
        <v>1.1784675072744908</v>
      </c>
      <c r="BG137" s="104">
        <f t="shared" si="569"/>
        <v>-1081</v>
      </c>
      <c r="BH137" s="62">
        <f t="shared" si="569"/>
        <v>-1971</v>
      </c>
      <c r="BI137" s="63">
        <f t="shared" si="569"/>
        <v>-3063</v>
      </c>
      <c r="BJ137" s="63">
        <f t="shared" si="569"/>
        <v>-3155</v>
      </c>
      <c r="BK137" s="63">
        <f t="shared" si="569"/>
        <v>-2687</v>
      </c>
      <c r="BL137" s="63">
        <f t="shared" si="569"/>
        <v>-3019</v>
      </c>
      <c r="BM137" s="63">
        <f t="shared" si="569"/>
        <v>-3110</v>
      </c>
      <c r="BN137" s="63">
        <f t="shared" si="569"/>
        <v>-3142</v>
      </c>
      <c r="BO137" s="63">
        <f t="shared" si="569"/>
        <v>-2602</v>
      </c>
      <c r="BP137" s="63">
        <f t="shared" si="569"/>
        <v>-2492</v>
      </c>
      <c r="BQ137" s="63">
        <f t="shared" si="570"/>
        <v>-1832</v>
      </c>
      <c r="BR137" s="63">
        <f t="shared" si="570"/>
        <v>-1129</v>
      </c>
      <c r="BS137" s="63">
        <f t="shared" si="570"/>
        <v>-729</v>
      </c>
      <c r="BT137" s="63">
        <f t="shared" si="570"/>
        <v>31</v>
      </c>
      <c r="BU137" s="63">
        <f t="shared" si="570"/>
        <v>1196</v>
      </c>
      <c r="BV137" s="63">
        <f t="shared" si="570"/>
        <v>3014</v>
      </c>
      <c r="BW137" s="63">
        <f t="shared" si="570"/>
        <v>5722</v>
      </c>
      <c r="BX137" s="63">
        <f t="shared" si="570"/>
        <v>5472</v>
      </c>
      <c r="BY137" s="63">
        <f t="shared" si="570"/>
        <v>5672</v>
      </c>
      <c r="BZ137" s="229">
        <f t="shared" si="570"/>
        <v>4533</v>
      </c>
      <c r="CA137" s="229">
        <f t="shared" si="570"/>
        <v>3501</v>
      </c>
      <c r="CB137" s="229">
        <f t="shared" si="570"/>
        <v>2430</v>
      </c>
      <c r="CC137" s="367"/>
    </row>
    <row r="138" spans="1:81" s="57" customFormat="1" x14ac:dyDescent="0.3">
      <c r="A138" s="140"/>
      <c r="B138" s="58" t="s">
        <v>32</v>
      </c>
      <c r="C138" s="59">
        <f>'NECO-ELECTRIC'!C138+'NECO-GAS'!C138</f>
        <v>190</v>
      </c>
      <c r="D138" s="60">
        <f>'NECO-ELECTRIC'!D138+'NECO-GAS'!D138</f>
        <v>219</v>
      </c>
      <c r="E138" s="60">
        <f>'NECO-ELECTRIC'!E138+'NECO-GAS'!E138</f>
        <v>250</v>
      </c>
      <c r="F138" s="60">
        <f>'NECO-ELECTRIC'!F138+'NECO-GAS'!F138</f>
        <v>241</v>
      </c>
      <c r="G138" s="60">
        <f>'NECO-ELECTRIC'!G138+'NECO-GAS'!G138</f>
        <v>227</v>
      </c>
      <c r="H138" s="60">
        <f>'NECO-ELECTRIC'!H138+'NECO-GAS'!H138</f>
        <v>218</v>
      </c>
      <c r="I138" s="60">
        <f>'NECO-ELECTRIC'!I138+'NECO-GAS'!I138</f>
        <v>174</v>
      </c>
      <c r="J138" s="60">
        <f>'NECO-ELECTRIC'!J138+'NECO-GAS'!J138</f>
        <v>187</v>
      </c>
      <c r="K138" s="60">
        <f>'NECO-ELECTRIC'!K138+'NECO-GAS'!K138</f>
        <v>228</v>
      </c>
      <c r="L138" s="266">
        <f>'NECO-ELECTRIC'!L138+'NECO-GAS'!L138</f>
        <v>230</v>
      </c>
      <c r="M138" s="61">
        <f>'NECO-ELECTRIC'!M138+'NECO-GAS'!M138</f>
        <v>249</v>
      </c>
      <c r="N138" s="60">
        <f>'NECO-ELECTRIC'!N138+'NECO-GAS'!N138</f>
        <v>225</v>
      </c>
      <c r="O138" s="61">
        <f>'NECO-ELECTRIC'!O138+'NECO-GAS'!O138</f>
        <v>182</v>
      </c>
      <c r="P138" s="60">
        <f>'NECO-ELECTRIC'!P138+'NECO-GAS'!P138</f>
        <v>145</v>
      </c>
      <c r="Q138" s="60">
        <f>'NECO-ELECTRIC'!Q138+'NECO-GAS'!Q138</f>
        <v>251</v>
      </c>
      <c r="R138" s="60">
        <f>'NECO-ELECTRIC'!R138+'NECO-GAS'!R138</f>
        <v>355</v>
      </c>
      <c r="S138" s="60">
        <f>'NECO-ELECTRIC'!S138+'NECO-GAS'!S138</f>
        <v>425</v>
      </c>
      <c r="T138" s="60">
        <f>'NECO-ELECTRIC'!T138+'NECO-GAS'!T138</f>
        <v>435</v>
      </c>
      <c r="U138" s="60">
        <f>'NECO-ELECTRIC'!U138+'NECO-GAS'!U138</f>
        <v>536</v>
      </c>
      <c r="V138" s="60">
        <f>'NECO-ELECTRIC'!V138+'NECO-GAS'!V138</f>
        <v>677</v>
      </c>
      <c r="W138" s="60">
        <f>'NECO-ELECTRIC'!W138+'NECO-GAS'!W138</f>
        <v>622</v>
      </c>
      <c r="X138" s="266">
        <f>'NECO-ELECTRIC'!X138+'NECO-GAS'!X138</f>
        <v>534</v>
      </c>
      <c r="Y138" s="61">
        <f>'NECO-ELECTRIC'!Y138+'NECO-GAS'!Y138</f>
        <v>596</v>
      </c>
      <c r="Z138" s="247">
        <f>'NECO-ELECTRIC'!Z138+'NECO-GAS'!Z138</f>
        <v>569</v>
      </c>
      <c r="AA138" s="247">
        <f>'NECO-ELECTRIC'!AA138+'NECO-GAS'!AA138</f>
        <v>588</v>
      </c>
      <c r="AB138" s="247">
        <f>'NECO-ELECTRIC'!AB138+'NECO-GAS'!AB138</f>
        <v>549</v>
      </c>
      <c r="AC138" s="247">
        <f>'NECO-ELECTRIC'!AC138+'NECO-GAS'!AC138</f>
        <v>568</v>
      </c>
      <c r="AD138" s="247">
        <f>'NECO-ELECTRIC'!AD138+'NECO-GAS'!AD138</f>
        <v>602</v>
      </c>
      <c r="AE138" s="247">
        <f>'NECO-ELECTRIC'!AE138+'NECO-GAS'!AE138</f>
        <v>711</v>
      </c>
      <c r="AF138" s="247">
        <f>'NECO-ELECTRIC'!AF138+'NECO-GAS'!AF138</f>
        <v>825</v>
      </c>
      <c r="AG138" s="247">
        <f>'NECO-ELECTRIC'!AG138+'NECO-GAS'!AG138</f>
        <v>785</v>
      </c>
      <c r="AH138" s="247">
        <f>'NECO-ELECTRIC'!AH138+'NECO-GAS'!AH138</f>
        <v>823</v>
      </c>
      <c r="AI138" s="61">
        <f>'NECO-ELECTRIC'!AI138+'NECO-GAS'!AI138</f>
        <v>768</v>
      </c>
      <c r="AJ138" s="102">
        <f>'NECO-ELECTRIC'!AJ138+'NECO-GAS'!AJ138</f>
        <v>761</v>
      </c>
      <c r="AK138" s="198">
        <f t="shared" si="567"/>
        <v>-4.2105263157894736E-2</v>
      </c>
      <c r="AL138" s="199">
        <f t="shared" si="567"/>
        <v>-0.33789954337899542</v>
      </c>
      <c r="AM138" s="200">
        <f t="shared" si="567"/>
        <v>4.0000000000000001E-3</v>
      </c>
      <c r="AN138" s="200">
        <f t="shared" si="567"/>
        <v>0.47302904564315351</v>
      </c>
      <c r="AO138" s="200">
        <f t="shared" si="567"/>
        <v>0.8722466960352423</v>
      </c>
      <c r="AP138" s="200">
        <f t="shared" si="567"/>
        <v>0.99541284403669728</v>
      </c>
      <c r="AQ138" s="200">
        <f t="shared" si="567"/>
        <v>2.0804597701149423</v>
      </c>
      <c r="AR138" s="200">
        <f t="shared" si="567"/>
        <v>2.6203208556149731</v>
      </c>
      <c r="AS138" s="200">
        <f t="shared" si="567"/>
        <v>1.7280701754385965</v>
      </c>
      <c r="AT138" s="200">
        <f t="shared" si="567"/>
        <v>1.3217391304347825</v>
      </c>
      <c r="AU138" s="200">
        <f t="shared" si="568"/>
        <v>1.393574297188755</v>
      </c>
      <c r="AV138" s="200">
        <f t="shared" si="568"/>
        <v>1.528888888888889</v>
      </c>
      <c r="AW138" s="200">
        <f t="shared" si="568"/>
        <v>2.2307692307692308</v>
      </c>
      <c r="AX138" s="200">
        <f t="shared" si="568"/>
        <v>2.7862068965517239</v>
      </c>
      <c r="AY138" s="200">
        <f t="shared" si="568"/>
        <v>1.2629482071713147</v>
      </c>
      <c r="AZ138" s="200">
        <f t="shared" si="568"/>
        <v>0.6957746478873239</v>
      </c>
      <c r="BA138" s="200">
        <f t="shared" si="568"/>
        <v>0.67294117647058826</v>
      </c>
      <c r="BB138" s="200">
        <f t="shared" si="568"/>
        <v>0.89655172413793105</v>
      </c>
      <c r="BC138" s="200">
        <f t="shared" si="568"/>
        <v>0.46455223880597013</v>
      </c>
      <c r="BD138" s="335">
        <f t="shared" si="568"/>
        <v>0.21565731166912852</v>
      </c>
      <c r="BE138" s="335">
        <f t="shared" si="568"/>
        <v>0.2347266881028939</v>
      </c>
      <c r="BF138" s="214">
        <f t="shared" si="568"/>
        <v>0.42509363295880148</v>
      </c>
      <c r="BG138" s="104">
        <f t="shared" si="569"/>
        <v>-8</v>
      </c>
      <c r="BH138" s="62">
        <f t="shared" si="569"/>
        <v>-74</v>
      </c>
      <c r="BI138" s="63">
        <f t="shared" si="569"/>
        <v>1</v>
      </c>
      <c r="BJ138" s="63">
        <f t="shared" si="569"/>
        <v>114</v>
      </c>
      <c r="BK138" s="63">
        <f t="shared" si="569"/>
        <v>198</v>
      </c>
      <c r="BL138" s="63">
        <f t="shared" si="569"/>
        <v>217</v>
      </c>
      <c r="BM138" s="63">
        <f t="shared" si="569"/>
        <v>362</v>
      </c>
      <c r="BN138" s="63">
        <f t="shared" si="569"/>
        <v>490</v>
      </c>
      <c r="BO138" s="63">
        <f t="shared" si="569"/>
        <v>394</v>
      </c>
      <c r="BP138" s="63">
        <f t="shared" si="569"/>
        <v>304</v>
      </c>
      <c r="BQ138" s="63">
        <f t="shared" si="570"/>
        <v>347</v>
      </c>
      <c r="BR138" s="63">
        <f t="shared" si="570"/>
        <v>344</v>
      </c>
      <c r="BS138" s="63">
        <f t="shared" si="570"/>
        <v>406</v>
      </c>
      <c r="BT138" s="63">
        <f t="shared" si="570"/>
        <v>404</v>
      </c>
      <c r="BU138" s="63">
        <f t="shared" si="570"/>
        <v>317</v>
      </c>
      <c r="BV138" s="63">
        <f t="shared" si="570"/>
        <v>247</v>
      </c>
      <c r="BW138" s="63">
        <f t="shared" si="570"/>
        <v>286</v>
      </c>
      <c r="BX138" s="63">
        <f t="shared" si="570"/>
        <v>390</v>
      </c>
      <c r="BY138" s="63">
        <f t="shared" si="570"/>
        <v>249</v>
      </c>
      <c r="BZ138" s="229">
        <f t="shared" si="570"/>
        <v>146</v>
      </c>
      <c r="CA138" s="229">
        <f t="shared" si="570"/>
        <v>146</v>
      </c>
      <c r="CB138" s="229">
        <f t="shared" si="570"/>
        <v>227</v>
      </c>
      <c r="CC138" s="367"/>
    </row>
    <row r="139" spans="1:81" s="57" customFormat="1" x14ac:dyDescent="0.3">
      <c r="A139" s="140"/>
      <c r="B139" s="58" t="s">
        <v>33</v>
      </c>
      <c r="C139" s="59">
        <f>'NECO-ELECTRIC'!C139+'NECO-GAS'!C139</f>
        <v>37</v>
      </c>
      <c r="D139" s="60">
        <f>'NECO-ELECTRIC'!D139+'NECO-GAS'!D139</f>
        <v>41</v>
      </c>
      <c r="E139" s="60">
        <f>'NECO-ELECTRIC'!E139+'NECO-GAS'!E139</f>
        <v>46</v>
      </c>
      <c r="F139" s="60">
        <f>'NECO-ELECTRIC'!F139+'NECO-GAS'!F139</f>
        <v>56</v>
      </c>
      <c r="G139" s="60">
        <f>'NECO-ELECTRIC'!G139+'NECO-GAS'!G139</f>
        <v>55</v>
      </c>
      <c r="H139" s="60">
        <f>'NECO-ELECTRIC'!H139+'NECO-GAS'!H139</f>
        <v>54</v>
      </c>
      <c r="I139" s="60">
        <f>'NECO-ELECTRIC'!I139+'NECO-GAS'!I139</f>
        <v>42</v>
      </c>
      <c r="J139" s="60">
        <f>'NECO-ELECTRIC'!J139+'NECO-GAS'!J139</f>
        <v>39</v>
      </c>
      <c r="K139" s="60">
        <f>'NECO-ELECTRIC'!K139+'NECO-GAS'!K139</f>
        <v>40</v>
      </c>
      <c r="L139" s="266">
        <f>'NECO-ELECTRIC'!L139+'NECO-GAS'!L139</f>
        <v>45</v>
      </c>
      <c r="M139" s="61">
        <f>'NECO-ELECTRIC'!M139+'NECO-GAS'!M139</f>
        <v>52</v>
      </c>
      <c r="N139" s="60">
        <f>'NECO-ELECTRIC'!N139+'NECO-GAS'!N139</f>
        <v>42</v>
      </c>
      <c r="O139" s="61">
        <f>'NECO-ELECTRIC'!O139+'NECO-GAS'!O139</f>
        <v>31</v>
      </c>
      <c r="P139" s="60">
        <f>'NECO-ELECTRIC'!P139+'NECO-GAS'!P139</f>
        <v>29</v>
      </c>
      <c r="Q139" s="60">
        <f>'NECO-ELECTRIC'!Q139+'NECO-GAS'!Q139</f>
        <v>62</v>
      </c>
      <c r="R139" s="60">
        <f>'NECO-ELECTRIC'!R139+'NECO-GAS'!R139</f>
        <v>68</v>
      </c>
      <c r="S139" s="60">
        <f>'NECO-ELECTRIC'!S139+'NECO-GAS'!S139</f>
        <v>95</v>
      </c>
      <c r="T139" s="60">
        <f>'NECO-ELECTRIC'!T139+'NECO-GAS'!T139</f>
        <v>123</v>
      </c>
      <c r="U139" s="60">
        <f>'NECO-ELECTRIC'!U139+'NECO-GAS'!U139</f>
        <v>141</v>
      </c>
      <c r="V139" s="60">
        <f>'NECO-ELECTRIC'!V139+'NECO-GAS'!V139</f>
        <v>173</v>
      </c>
      <c r="W139" s="60">
        <f>'NECO-ELECTRIC'!W139+'NECO-GAS'!W139</f>
        <v>161</v>
      </c>
      <c r="X139" s="266">
        <f>'NECO-ELECTRIC'!X139+'NECO-GAS'!X139</f>
        <v>131</v>
      </c>
      <c r="Y139" s="61">
        <f>'NECO-ELECTRIC'!Y139+'NECO-GAS'!Y139</f>
        <v>146</v>
      </c>
      <c r="Z139" s="247">
        <f>'NECO-ELECTRIC'!Z139+'NECO-GAS'!Z139</f>
        <v>144</v>
      </c>
      <c r="AA139" s="247">
        <f>'NECO-ELECTRIC'!AA139+'NECO-GAS'!AA139</f>
        <v>123</v>
      </c>
      <c r="AB139" s="247">
        <f>'NECO-ELECTRIC'!AB139+'NECO-GAS'!AB139</f>
        <v>115</v>
      </c>
      <c r="AC139" s="247">
        <f>'NECO-ELECTRIC'!AC139+'NECO-GAS'!AC139</f>
        <v>134</v>
      </c>
      <c r="AD139" s="247">
        <f>'NECO-ELECTRIC'!AD139+'NECO-GAS'!AD139</f>
        <v>140</v>
      </c>
      <c r="AE139" s="247">
        <f>'NECO-ELECTRIC'!AE139+'NECO-GAS'!AE139</f>
        <v>152</v>
      </c>
      <c r="AF139" s="247">
        <f>'NECO-ELECTRIC'!AF139+'NECO-GAS'!AF139</f>
        <v>143</v>
      </c>
      <c r="AG139" s="247">
        <f>'NECO-ELECTRIC'!AG139+'NECO-GAS'!AG139</f>
        <v>146</v>
      </c>
      <c r="AH139" s="247">
        <f>'NECO-ELECTRIC'!AH139+'NECO-GAS'!AH139</f>
        <v>152</v>
      </c>
      <c r="AI139" s="61">
        <f>'NECO-ELECTRIC'!AI139+'NECO-GAS'!AI139</f>
        <v>152</v>
      </c>
      <c r="AJ139" s="102">
        <f>'NECO-ELECTRIC'!AJ139+'NECO-GAS'!AJ139</f>
        <v>169</v>
      </c>
      <c r="AK139" s="198">
        <f t="shared" si="567"/>
        <v>-0.16216216216216217</v>
      </c>
      <c r="AL139" s="199">
        <f t="shared" si="567"/>
        <v>-0.29268292682926828</v>
      </c>
      <c r="AM139" s="200">
        <f t="shared" si="567"/>
        <v>0.34782608695652173</v>
      </c>
      <c r="AN139" s="200">
        <f t="shared" si="567"/>
        <v>0.21428571428571427</v>
      </c>
      <c r="AO139" s="200">
        <f t="shared" si="567"/>
        <v>0.72727272727272729</v>
      </c>
      <c r="AP139" s="200">
        <f t="shared" si="567"/>
        <v>1.2777777777777777</v>
      </c>
      <c r="AQ139" s="200">
        <f t="shared" si="567"/>
        <v>2.3571428571428572</v>
      </c>
      <c r="AR139" s="200">
        <f t="shared" si="567"/>
        <v>3.4358974358974357</v>
      </c>
      <c r="AS139" s="200">
        <f t="shared" si="567"/>
        <v>3.0249999999999999</v>
      </c>
      <c r="AT139" s="200">
        <f t="shared" si="567"/>
        <v>1.9111111111111112</v>
      </c>
      <c r="AU139" s="200">
        <f t="shared" si="568"/>
        <v>1.8076923076923077</v>
      </c>
      <c r="AV139" s="200">
        <f t="shared" si="568"/>
        <v>2.4285714285714284</v>
      </c>
      <c r="AW139" s="200">
        <f t="shared" si="568"/>
        <v>2.967741935483871</v>
      </c>
      <c r="AX139" s="200">
        <f t="shared" si="568"/>
        <v>2.9655172413793105</v>
      </c>
      <c r="AY139" s="200">
        <f t="shared" si="568"/>
        <v>1.1612903225806452</v>
      </c>
      <c r="AZ139" s="200">
        <f t="shared" si="568"/>
        <v>1.0588235294117647</v>
      </c>
      <c r="BA139" s="200">
        <f t="shared" si="568"/>
        <v>0.6</v>
      </c>
      <c r="BB139" s="200">
        <f t="shared" si="568"/>
        <v>0.16260162601626016</v>
      </c>
      <c r="BC139" s="200">
        <f t="shared" si="568"/>
        <v>3.5460992907801421E-2</v>
      </c>
      <c r="BD139" s="335">
        <f t="shared" si="568"/>
        <v>-0.12138728323699421</v>
      </c>
      <c r="BE139" s="335">
        <f t="shared" si="568"/>
        <v>-5.5900621118012424E-2</v>
      </c>
      <c r="BF139" s="214">
        <f t="shared" si="568"/>
        <v>0.29007633587786258</v>
      </c>
      <c r="BG139" s="104">
        <f t="shared" si="569"/>
        <v>-6</v>
      </c>
      <c r="BH139" s="62">
        <f t="shared" si="569"/>
        <v>-12</v>
      </c>
      <c r="BI139" s="63">
        <f t="shared" si="569"/>
        <v>16</v>
      </c>
      <c r="BJ139" s="63">
        <f t="shared" si="569"/>
        <v>12</v>
      </c>
      <c r="BK139" s="63">
        <f t="shared" si="569"/>
        <v>40</v>
      </c>
      <c r="BL139" s="63">
        <f t="shared" si="569"/>
        <v>69</v>
      </c>
      <c r="BM139" s="63">
        <f t="shared" si="569"/>
        <v>99</v>
      </c>
      <c r="BN139" s="63">
        <f t="shared" si="569"/>
        <v>134</v>
      </c>
      <c r="BO139" s="63">
        <f t="shared" si="569"/>
        <v>121</v>
      </c>
      <c r="BP139" s="63">
        <f t="shared" si="569"/>
        <v>86</v>
      </c>
      <c r="BQ139" s="63">
        <f t="shared" si="570"/>
        <v>94</v>
      </c>
      <c r="BR139" s="63">
        <f t="shared" si="570"/>
        <v>102</v>
      </c>
      <c r="BS139" s="63">
        <f t="shared" si="570"/>
        <v>92</v>
      </c>
      <c r="BT139" s="63">
        <f t="shared" si="570"/>
        <v>86</v>
      </c>
      <c r="BU139" s="63">
        <f t="shared" si="570"/>
        <v>72</v>
      </c>
      <c r="BV139" s="63">
        <f t="shared" si="570"/>
        <v>72</v>
      </c>
      <c r="BW139" s="63">
        <f t="shared" si="570"/>
        <v>57</v>
      </c>
      <c r="BX139" s="63">
        <f t="shared" si="570"/>
        <v>20</v>
      </c>
      <c r="BY139" s="63">
        <f t="shared" si="570"/>
        <v>5</v>
      </c>
      <c r="BZ139" s="229">
        <f t="shared" si="570"/>
        <v>-21</v>
      </c>
      <c r="CA139" s="229">
        <f t="shared" si="570"/>
        <v>-9</v>
      </c>
      <c r="CB139" s="229">
        <f t="shared" si="570"/>
        <v>38</v>
      </c>
      <c r="CC139" s="367"/>
    </row>
    <row r="140" spans="1:81" s="57" customFormat="1" x14ac:dyDescent="0.3">
      <c r="A140" s="140"/>
      <c r="B140" s="58" t="s">
        <v>34</v>
      </c>
      <c r="C140" s="59">
        <f>'NECO-ELECTRIC'!C140+'NECO-GAS'!C140</f>
        <v>4</v>
      </c>
      <c r="D140" s="60">
        <f>'NECO-ELECTRIC'!D140+'NECO-GAS'!D140</f>
        <v>4</v>
      </c>
      <c r="E140" s="60">
        <f>'NECO-ELECTRIC'!E140+'NECO-GAS'!E140</f>
        <v>3</v>
      </c>
      <c r="F140" s="60">
        <f>'NECO-ELECTRIC'!F140+'NECO-GAS'!F140</f>
        <v>4</v>
      </c>
      <c r="G140" s="60">
        <f>'NECO-ELECTRIC'!G140+'NECO-GAS'!G140</f>
        <v>2</v>
      </c>
      <c r="H140" s="60">
        <f>'NECO-ELECTRIC'!H140+'NECO-GAS'!H140</f>
        <v>2</v>
      </c>
      <c r="I140" s="60">
        <f>'NECO-ELECTRIC'!I140+'NECO-GAS'!I140</f>
        <v>1</v>
      </c>
      <c r="J140" s="60">
        <f>'NECO-ELECTRIC'!J140+'NECO-GAS'!J140</f>
        <v>1</v>
      </c>
      <c r="K140" s="60">
        <f>'NECO-ELECTRIC'!K140+'NECO-GAS'!K140</f>
        <v>0</v>
      </c>
      <c r="L140" s="266">
        <f>'NECO-ELECTRIC'!L140+'NECO-GAS'!L140</f>
        <v>1</v>
      </c>
      <c r="M140" s="61">
        <f>'NECO-ELECTRIC'!M140+'NECO-GAS'!M140</f>
        <v>1</v>
      </c>
      <c r="N140" s="60">
        <f>'NECO-ELECTRIC'!N140+'NECO-GAS'!N140</f>
        <v>1</v>
      </c>
      <c r="O140" s="61">
        <f>'NECO-ELECTRIC'!O140+'NECO-GAS'!O140</f>
        <v>2</v>
      </c>
      <c r="P140" s="60">
        <f>'NECO-ELECTRIC'!P140+'NECO-GAS'!P140</f>
        <v>5</v>
      </c>
      <c r="Q140" s="60">
        <f>'NECO-ELECTRIC'!Q140+'NECO-GAS'!Q140</f>
        <v>3</v>
      </c>
      <c r="R140" s="60">
        <f>'NECO-ELECTRIC'!R140+'NECO-GAS'!R140</f>
        <v>4</v>
      </c>
      <c r="S140" s="60">
        <f>'NECO-ELECTRIC'!S140+'NECO-GAS'!S140</f>
        <v>11</v>
      </c>
      <c r="T140" s="60">
        <f>'NECO-ELECTRIC'!T140+'NECO-GAS'!T140</f>
        <v>10</v>
      </c>
      <c r="U140" s="60">
        <f>'NECO-ELECTRIC'!U140+'NECO-GAS'!U140</f>
        <v>13</v>
      </c>
      <c r="V140" s="60">
        <f>'NECO-ELECTRIC'!V140+'NECO-GAS'!V140</f>
        <v>13</v>
      </c>
      <c r="W140" s="60">
        <f>'NECO-ELECTRIC'!W140+'NECO-GAS'!W140</f>
        <v>12</v>
      </c>
      <c r="X140" s="266">
        <f>'NECO-ELECTRIC'!X140+'NECO-GAS'!X140</f>
        <v>10</v>
      </c>
      <c r="Y140" s="61">
        <f>'NECO-ELECTRIC'!Y140+'NECO-GAS'!Y140</f>
        <v>7</v>
      </c>
      <c r="Z140" s="247">
        <f>'NECO-ELECTRIC'!Z140+'NECO-GAS'!Z140</f>
        <v>8</v>
      </c>
      <c r="AA140" s="247">
        <f>'NECO-ELECTRIC'!AA140+'NECO-GAS'!AA140</f>
        <v>6</v>
      </c>
      <c r="AB140" s="247">
        <f>'NECO-ELECTRIC'!AB140+'NECO-GAS'!AB140</f>
        <v>3</v>
      </c>
      <c r="AC140" s="247">
        <f>'NECO-ELECTRIC'!AC140+'NECO-GAS'!AC140</f>
        <v>7</v>
      </c>
      <c r="AD140" s="247">
        <f>'NECO-ELECTRIC'!AD140+'NECO-GAS'!AD140</f>
        <v>8</v>
      </c>
      <c r="AE140" s="247">
        <f>'NECO-ELECTRIC'!AE140+'NECO-GAS'!AE140</f>
        <v>9</v>
      </c>
      <c r="AF140" s="247">
        <f>'NECO-ELECTRIC'!AF140+'NECO-GAS'!AF140</f>
        <v>5</v>
      </c>
      <c r="AG140" s="247">
        <f>'NECO-ELECTRIC'!AG140+'NECO-GAS'!AG140</f>
        <v>5</v>
      </c>
      <c r="AH140" s="247">
        <f>'NECO-ELECTRIC'!AH140+'NECO-GAS'!AH140</f>
        <v>4</v>
      </c>
      <c r="AI140" s="61">
        <f>'NECO-ELECTRIC'!AI140+'NECO-GAS'!AI140</f>
        <v>7</v>
      </c>
      <c r="AJ140" s="102">
        <f>'NECO-ELECTRIC'!AJ140+'NECO-GAS'!AJ140</f>
        <v>7</v>
      </c>
      <c r="AK140" s="198">
        <f t="shared" si="567"/>
        <v>-0.5</v>
      </c>
      <c r="AL140" s="199">
        <f t="shared" si="567"/>
        <v>0.25</v>
      </c>
      <c r="AM140" s="200">
        <f t="shared" si="567"/>
        <v>0</v>
      </c>
      <c r="AN140" s="200">
        <f t="shared" si="567"/>
        <v>0</v>
      </c>
      <c r="AO140" s="200">
        <f t="shared" si="567"/>
        <v>4.5</v>
      </c>
      <c r="AP140" s="200">
        <f t="shared" si="567"/>
        <v>4</v>
      </c>
      <c r="AQ140" s="200">
        <f t="shared" si="567"/>
        <v>12</v>
      </c>
      <c r="AR140" s="200">
        <f t="shared" si="567"/>
        <v>12</v>
      </c>
      <c r="AS140" s="200">
        <f t="shared" si="567"/>
        <v>0</v>
      </c>
      <c r="AT140" s="200">
        <f t="shared" si="567"/>
        <v>9</v>
      </c>
      <c r="AU140" s="200">
        <f t="shared" si="568"/>
        <v>6</v>
      </c>
      <c r="AV140" s="200">
        <f t="shared" si="568"/>
        <v>7</v>
      </c>
      <c r="AW140" s="200">
        <f t="shared" si="568"/>
        <v>2</v>
      </c>
      <c r="AX140" s="200">
        <f t="shared" si="568"/>
        <v>-0.4</v>
      </c>
      <c r="AY140" s="200">
        <f t="shared" si="568"/>
        <v>1.3333333333333333</v>
      </c>
      <c r="AZ140" s="200">
        <f t="shared" si="568"/>
        <v>1</v>
      </c>
      <c r="BA140" s="200">
        <f t="shared" si="568"/>
        <v>-0.18181818181818182</v>
      </c>
      <c r="BB140" s="200">
        <f t="shared" si="568"/>
        <v>-0.5</v>
      </c>
      <c r="BC140" s="200">
        <f t="shared" si="568"/>
        <v>-0.61538461538461542</v>
      </c>
      <c r="BD140" s="335">
        <f t="shared" si="568"/>
        <v>-0.69230769230769229</v>
      </c>
      <c r="BE140" s="335">
        <f t="shared" si="568"/>
        <v>-0.41666666666666669</v>
      </c>
      <c r="BF140" s="214">
        <f t="shared" si="568"/>
        <v>-0.3</v>
      </c>
      <c r="BG140" s="104">
        <f t="shared" si="569"/>
        <v>-2</v>
      </c>
      <c r="BH140" s="62">
        <f t="shared" si="569"/>
        <v>1</v>
      </c>
      <c r="BI140" s="63">
        <f t="shared" si="569"/>
        <v>0</v>
      </c>
      <c r="BJ140" s="63">
        <f t="shared" si="569"/>
        <v>0</v>
      </c>
      <c r="BK140" s="63">
        <f t="shared" si="569"/>
        <v>9</v>
      </c>
      <c r="BL140" s="63">
        <f t="shared" si="569"/>
        <v>8</v>
      </c>
      <c r="BM140" s="63">
        <f t="shared" si="569"/>
        <v>12</v>
      </c>
      <c r="BN140" s="63">
        <f t="shared" si="569"/>
        <v>12</v>
      </c>
      <c r="BO140" s="63">
        <f t="shared" si="569"/>
        <v>12</v>
      </c>
      <c r="BP140" s="63">
        <f t="shared" si="569"/>
        <v>9</v>
      </c>
      <c r="BQ140" s="63">
        <f t="shared" si="570"/>
        <v>6</v>
      </c>
      <c r="BR140" s="63">
        <f t="shared" si="570"/>
        <v>7</v>
      </c>
      <c r="BS140" s="63">
        <f t="shared" si="570"/>
        <v>4</v>
      </c>
      <c r="BT140" s="63">
        <f t="shared" si="570"/>
        <v>-2</v>
      </c>
      <c r="BU140" s="63">
        <f t="shared" si="570"/>
        <v>4</v>
      </c>
      <c r="BV140" s="63">
        <f t="shared" si="570"/>
        <v>4</v>
      </c>
      <c r="BW140" s="63">
        <f t="shared" si="570"/>
        <v>-2</v>
      </c>
      <c r="BX140" s="63">
        <f t="shared" si="570"/>
        <v>-5</v>
      </c>
      <c r="BY140" s="63">
        <f t="shared" si="570"/>
        <v>-8</v>
      </c>
      <c r="BZ140" s="229">
        <f t="shared" si="570"/>
        <v>-9</v>
      </c>
      <c r="CA140" s="229">
        <f t="shared" si="570"/>
        <v>-5</v>
      </c>
      <c r="CB140" s="229">
        <f t="shared" si="570"/>
        <v>-3</v>
      </c>
      <c r="CC140" s="367"/>
    </row>
    <row r="141" spans="1:81" s="70" customFormat="1" ht="15" thickBot="1" x14ac:dyDescent="0.35">
      <c r="A141" s="141"/>
      <c r="B141" s="105" t="s">
        <v>35</v>
      </c>
      <c r="C141" s="106">
        <f>SUM(C136:C140)</f>
        <v>17322</v>
      </c>
      <c r="D141" s="107">
        <f t="shared" ref="D141:BI141" si="571">SUM(D136:D140)</f>
        <v>18897</v>
      </c>
      <c r="E141" s="107">
        <f t="shared" si="571"/>
        <v>21791</v>
      </c>
      <c r="F141" s="107">
        <f t="shared" si="571"/>
        <v>22734</v>
      </c>
      <c r="G141" s="107">
        <f t="shared" si="571"/>
        <v>21744</v>
      </c>
      <c r="H141" s="108">
        <f t="shared" si="571"/>
        <v>21314</v>
      </c>
      <c r="I141" s="107">
        <f t="shared" si="571"/>
        <v>21376</v>
      </c>
      <c r="J141" s="108">
        <f t="shared" si="571"/>
        <v>21375</v>
      </c>
      <c r="K141" s="107">
        <f t="shared" si="571"/>
        <v>19521</v>
      </c>
      <c r="L141" s="283">
        <f t="shared" si="571"/>
        <v>18635</v>
      </c>
      <c r="M141" s="108">
        <f t="shared" si="571"/>
        <v>17372</v>
      </c>
      <c r="N141" s="107">
        <f t="shared" si="571"/>
        <v>17432</v>
      </c>
      <c r="O141" s="108">
        <f t="shared" si="571"/>
        <v>15993</v>
      </c>
      <c r="P141" s="108">
        <f t="shared" si="571"/>
        <v>11408</v>
      </c>
      <c r="Q141" s="107">
        <f t="shared" si="571"/>
        <v>10183</v>
      </c>
      <c r="R141" s="108">
        <f t="shared" si="571"/>
        <v>11113</v>
      </c>
      <c r="S141" s="108">
        <f t="shared" ref="S141:T141" si="572">SUM(S136:S140)</f>
        <v>11885</v>
      </c>
      <c r="T141" s="108">
        <f t="shared" si="572"/>
        <v>10794</v>
      </c>
      <c r="U141" s="108">
        <f t="shared" ref="U141:V141" si="573">SUM(U136:U140)</f>
        <v>10892</v>
      </c>
      <c r="V141" s="108">
        <f t="shared" si="573"/>
        <v>13140</v>
      </c>
      <c r="W141" s="108">
        <f t="shared" ref="W141" si="574">SUM(W136:W140)</f>
        <v>14238</v>
      </c>
      <c r="X141" s="321">
        <f t="shared" ref="X141:Y141" si="575">SUM(X136:X140)</f>
        <v>13290</v>
      </c>
      <c r="Y141" s="108">
        <f t="shared" si="575"/>
        <v>13153</v>
      </c>
      <c r="Z141" s="231">
        <f t="shared" ref="Z141" si="576">SUM(Z136:Z140)</f>
        <v>12988</v>
      </c>
      <c r="AA141" s="231">
        <f t="shared" ref="AA141:AB141" si="577">SUM(AA136:AA140)</f>
        <v>13084</v>
      </c>
      <c r="AB141" s="231">
        <f t="shared" si="577"/>
        <v>13503</v>
      </c>
      <c r="AC141" s="231">
        <f t="shared" ref="AC141:AD141" si="578">SUM(AC136:AC140)</f>
        <v>17244</v>
      </c>
      <c r="AD141" s="231">
        <f t="shared" si="578"/>
        <v>28543</v>
      </c>
      <c r="AE141" s="231">
        <f t="shared" ref="AE141" si="579">SUM(AE136:AE140)</f>
        <v>35532</v>
      </c>
      <c r="AF141" s="231">
        <f t="shared" ref="AF141" si="580">SUM(AF136:AF140)</f>
        <v>34432</v>
      </c>
      <c r="AG141" s="231">
        <f t="shared" ref="AG141:AH141" si="581">SUM(AG136:AG140)</f>
        <v>34846</v>
      </c>
      <c r="AH141" s="231">
        <f t="shared" si="581"/>
        <v>33013</v>
      </c>
      <c r="AI141" s="108">
        <f t="shared" ref="AI141" si="582">SUM(AI136:AI140)</f>
        <v>29767</v>
      </c>
      <c r="AJ141" s="109">
        <f t="shared" ref="AJ141" si="583">SUM(AJ136:AJ140)</f>
        <v>26835</v>
      </c>
      <c r="AK141" s="216">
        <f t="shared" si="567"/>
        <v>-7.6723242119847587E-2</v>
      </c>
      <c r="AL141" s="216">
        <f t="shared" si="567"/>
        <v>-0.39630629200402179</v>
      </c>
      <c r="AM141" s="216">
        <f t="shared" si="567"/>
        <v>-0.5326969849938048</v>
      </c>
      <c r="AN141" s="216">
        <f t="shared" si="567"/>
        <v>-0.51117269288290668</v>
      </c>
      <c r="AO141" s="216">
        <f t="shared" si="567"/>
        <v>-0.45341243561442235</v>
      </c>
      <c r="AP141" s="216">
        <f t="shared" si="567"/>
        <v>-0.49357229989678147</v>
      </c>
      <c r="AQ141" s="216">
        <f t="shared" si="567"/>
        <v>-0.4904565868263473</v>
      </c>
      <c r="AR141" s="216">
        <f t="shared" si="567"/>
        <v>-0.38526315789473686</v>
      </c>
      <c r="AS141" s="216">
        <f t="shared" si="567"/>
        <v>-0.27063162747810049</v>
      </c>
      <c r="AT141" s="216">
        <f t="shared" si="567"/>
        <v>-0.2868258653072176</v>
      </c>
      <c r="AU141" s="216">
        <f t="shared" si="568"/>
        <v>-0.24286207690536496</v>
      </c>
      <c r="AV141" s="216">
        <f t="shared" si="568"/>
        <v>-0.25493345571363013</v>
      </c>
      <c r="AW141" s="216">
        <f t="shared" si="568"/>
        <v>-0.18189207778403052</v>
      </c>
      <c r="AX141" s="216">
        <f t="shared" si="568"/>
        <v>0.18364305750350632</v>
      </c>
      <c r="AY141" s="216">
        <f t="shared" si="568"/>
        <v>0.69341058627123642</v>
      </c>
      <c r="AZ141" s="216">
        <f t="shared" si="568"/>
        <v>1.5684333663277243</v>
      </c>
      <c r="BA141" s="216">
        <f t="shared" si="568"/>
        <v>1.9896508203618006</v>
      </c>
      <c r="BB141" s="216">
        <f t="shared" si="568"/>
        <v>2.1899203261070967</v>
      </c>
      <c r="BC141" s="216">
        <f t="shared" si="568"/>
        <v>2.1992287917737787</v>
      </c>
      <c r="BD141" s="337">
        <f t="shared" si="568"/>
        <v>1.5124048706240487</v>
      </c>
      <c r="BE141" s="337">
        <f t="shared" si="568"/>
        <v>1.0906728473100153</v>
      </c>
      <c r="BF141" s="217">
        <f t="shared" si="568"/>
        <v>1.0191873589164786</v>
      </c>
      <c r="BG141" s="106">
        <f t="shared" si="556"/>
        <v>-1329</v>
      </c>
      <c r="BH141" s="108">
        <f t="shared" si="571"/>
        <v>-7489</v>
      </c>
      <c r="BI141" s="107">
        <f t="shared" si="571"/>
        <v>-11608</v>
      </c>
      <c r="BJ141" s="107">
        <f t="shared" ref="BJ141:BK141" si="584">SUM(BJ136:BJ140)</f>
        <v>-11621</v>
      </c>
      <c r="BK141" s="107">
        <f t="shared" si="584"/>
        <v>-9859</v>
      </c>
      <c r="BL141" s="107">
        <f t="shared" ref="BL141:BM141" si="585">SUM(BL136:BL140)</f>
        <v>-10520</v>
      </c>
      <c r="BM141" s="107">
        <f t="shared" si="585"/>
        <v>-10484</v>
      </c>
      <c r="BN141" s="107">
        <f t="shared" ref="BN141:BO141" si="586">SUM(BN136:BN140)</f>
        <v>-8235</v>
      </c>
      <c r="BO141" s="107">
        <f t="shared" si="586"/>
        <v>-5283</v>
      </c>
      <c r="BP141" s="107">
        <f t="shared" ref="BP141:BQ141" si="587">SUM(BP136:BP140)</f>
        <v>-5345</v>
      </c>
      <c r="BQ141" s="107">
        <f t="shared" si="587"/>
        <v>-4219</v>
      </c>
      <c r="BR141" s="107">
        <f t="shared" ref="BR141" si="588">SUM(BR136:BR140)</f>
        <v>-4444</v>
      </c>
      <c r="BS141" s="107">
        <f t="shared" ref="BS141:BT141" si="589">SUM(BS136:BS140)</f>
        <v>-2909</v>
      </c>
      <c r="BT141" s="107">
        <f t="shared" si="589"/>
        <v>2095</v>
      </c>
      <c r="BU141" s="107">
        <f t="shared" ref="BU141:BV141" si="590">SUM(BU136:BU140)</f>
        <v>7061</v>
      </c>
      <c r="BV141" s="107">
        <f t="shared" si="590"/>
        <v>17430</v>
      </c>
      <c r="BW141" s="107">
        <f t="shared" ref="BW141:BX141" si="591">SUM(BW136:BW140)</f>
        <v>23647</v>
      </c>
      <c r="BX141" s="107">
        <f t="shared" si="591"/>
        <v>23638</v>
      </c>
      <c r="BY141" s="107">
        <f t="shared" ref="BY141:BZ141" si="592">SUM(BY136:BY140)</f>
        <v>23954</v>
      </c>
      <c r="BZ141" s="231">
        <f t="shared" si="592"/>
        <v>19873</v>
      </c>
      <c r="CA141" s="231">
        <f t="shared" ref="CA141:CB141" si="593">SUM(CA136:CA140)</f>
        <v>15529</v>
      </c>
      <c r="CB141" s="231">
        <f t="shared" si="593"/>
        <v>13545</v>
      </c>
      <c r="CC141" s="368"/>
    </row>
    <row r="142" spans="1:81" ht="15" thickTop="1" x14ac:dyDescent="0.3">
      <c r="A142" s="140">
        <v>20</v>
      </c>
      <c r="B142" s="96" t="s">
        <v>416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285"/>
      <c r="M142" s="89"/>
      <c r="N142" s="88"/>
      <c r="O142" s="89"/>
      <c r="P142" s="88"/>
      <c r="Q142" s="88"/>
      <c r="R142" s="88"/>
      <c r="S142" s="88"/>
      <c r="T142" s="88"/>
      <c r="U142" s="88"/>
      <c r="V142" s="88"/>
      <c r="W142" s="88"/>
      <c r="X142" s="279"/>
      <c r="Y142" s="8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88"/>
      <c r="AJ142" s="382"/>
      <c r="AK142" s="194"/>
      <c r="AL142" s="195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328"/>
      <c r="BE142" s="328"/>
      <c r="BF142" s="197"/>
      <c r="BG142" s="87"/>
      <c r="BH142" s="90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344"/>
      <c r="CA142" s="344"/>
      <c r="CB142" s="344"/>
      <c r="CC142" s="369"/>
    </row>
    <row r="143" spans="1:81" x14ac:dyDescent="0.3">
      <c r="A143" s="140"/>
      <c r="B143" s="39" t="s">
        <v>30</v>
      </c>
      <c r="C143" s="59">
        <f>'NECO-ELECTRIC'!C143+'NECO-GAS'!C143</f>
        <v>55492046.960000001</v>
      </c>
      <c r="D143" s="60">
        <f>'NECO-ELECTRIC'!D143+'NECO-GAS'!D143</f>
        <v>41972855.649999999</v>
      </c>
      <c r="E143" s="60">
        <f>'NECO-ELECTRIC'!E143+'NECO-GAS'!E143</f>
        <v>35607413.609999999</v>
      </c>
      <c r="F143" s="60">
        <f>'NECO-ELECTRIC'!F143+'NECO-GAS'!F143</f>
        <v>36452247.259999998</v>
      </c>
      <c r="G143" s="60">
        <f>'NECO-ELECTRIC'!G143+'NECO-GAS'!G143</f>
        <v>41310259.839999996</v>
      </c>
      <c r="H143" s="60">
        <f>'NECO-ELECTRIC'!H143+'NECO-GAS'!H143</f>
        <v>49952644.080000006</v>
      </c>
      <c r="I143" s="60">
        <f>'NECO-ELECTRIC'!I143+'NECO-GAS'!I143</f>
        <v>43536600.850000001</v>
      </c>
      <c r="J143" s="60">
        <f>'NECO-ELECTRIC'!J143+'NECO-GAS'!J143</f>
        <v>36860753.5</v>
      </c>
      <c r="K143" s="60">
        <f>'NECO-ELECTRIC'!K143+'NECO-GAS'!K143</f>
        <v>43317163.049999997</v>
      </c>
      <c r="L143" s="266">
        <f>'NECO-ELECTRIC'!L143+'NECO-GAS'!L143</f>
        <v>56622415.070000008</v>
      </c>
      <c r="M143" s="61">
        <f>'NECO-ELECTRIC'!M143+'NECO-GAS'!M143</f>
        <v>66204600.439999998</v>
      </c>
      <c r="N143" s="60">
        <f>'NECO-ELECTRIC'!N143+'NECO-GAS'!N143</f>
        <v>61151869.089999996</v>
      </c>
      <c r="O143" s="61">
        <f>'NECO-ELECTRIC'!O143+'NECO-GAS'!O143</f>
        <v>52142665.849999994</v>
      </c>
      <c r="P143" s="60">
        <f>'NECO-ELECTRIC'!P143+'NECO-GAS'!P143</f>
        <v>48923468</v>
      </c>
      <c r="Q143" s="60">
        <f>'NECO-ELECTRIC'!Q143+'NECO-GAS'!Q143</f>
        <v>45950997</v>
      </c>
      <c r="R143" s="60">
        <f>'NECO-ELECTRIC'!R143+'NECO-GAS'!R143</f>
        <v>38197271</v>
      </c>
      <c r="S143" s="60">
        <f>'NECO-ELECTRIC'!S143+'NECO-GAS'!S143</f>
        <v>57128576</v>
      </c>
      <c r="T143" s="60">
        <f>'NECO-ELECTRIC'!T143+'NECO-GAS'!T143</f>
        <v>63282948</v>
      </c>
      <c r="U143" s="60">
        <f>'NECO-ELECTRIC'!U143+'NECO-GAS'!U143</f>
        <v>47999371</v>
      </c>
      <c r="V143" s="60">
        <f>'NECO-ELECTRIC'!V143+'NECO-GAS'!V143</f>
        <v>42086309</v>
      </c>
      <c r="W143" s="60">
        <f>'NECO-ELECTRIC'!W143+'NECO-GAS'!W143</f>
        <v>45641500</v>
      </c>
      <c r="X143" s="266">
        <f>'NECO-ELECTRIC'!X143+'NECO-GAS'!X143</f>
        <v>56303687</v>
      </c>
      <c r="Y143" s="61">
        <f>'NECO-ELECTRIC'!Y143+'NECO-GAS'!Y143</f>
        <v>76835736</v>
      </c>
      <c r="Z143" s="259">
        <f>'NECO-ELECTRIC'!Z143+'NECO-GAS'!Z143</f>
        <v>77543418</v>
      </c>
      <c r="AA143" s="259">
        <f>'NECO-ELECTRIC'!AA143+'NECO-GAS'!AA143</f>
        <v>61825841</v>
      </c>
      <c r="AB143" s="259">
        <f>'NECO-ELECTRIC'!AB143+'NECO-GAS'!AB143</f>
        <v>47373469</v>
      </c>
      <c r="AC143" s="259">
        <f>'NECO-ELECTRIC'!AC143+'NECO-GAS'!AC143</f>
        <v>39766271</v>
      </c>
      <c r="AD143" s="259">
        <f>'NECO-ELECTRIC'!AD143+'NECO-GAS'!AD143</f>
        <v>39222729</v>
      </c>
      <c r="AE143" s="259">
        <f>'NECO-ELECTRIC'!AE143+'NECO-GAS'!AE143</f>
        <v>51702777</v>
      </c>
      <c r="AF143" s="259">
        <f>'NECO-ELECTRIC'!AF143+'NECO-GAS'!AF143</f>
        <v>49506191</v>
      </c>
      <c r="AG143" s="259">
        <f>'NECO-ELECTRIC'!AG143+'NECO-GAS'!AG143</f>
        <v>51570620</v>
      </c>
      <c r="AH143" s="259">
        <f>'NECO-ELECTRIC'!AH143+'NECO-GAS'!AH143</f>
        <v>44319951</v>
      </c>
      <c r="AI143" s="395">
        <f>'NECO-ELECTRIC'!AI143+'NECO-GAS'!AI143</f>
        <v>41928600</v>
      </c>
      <c r="AJ143" s="389">
        <f>'NECO-ELECTRIC'!AJ143+'NECO-GAS'!AJ143</f>
        <v>64398204</v>
      </c>
      <c r="AK143" s="198">
        <f t="shared" ref="AK143:AT148" si="594">IF(ISERROR((O143-C143)/C143)=TRUE,0,(O143-C143)/C143)</f>
        <v>-6.0357858350662777E-2</v>
      </c>
      <c r="AL143" s="199">
        <f t="shared" si="594"/>
        <v>0.16559779510737202</v>
      </c>
      <c r="AM143" s="200">
        <f t="shared" si="594"/>
        <v>0.29048960149959063</v>
      </c>
      <c r="AN143" s="200">
        <f t="shared" si="594"/>
        <v>4.787149959653824E-2</v>
      </c>
      <c r="AO143" s="200">
        <f t="shared" si="594"/>
        <v>0.38291495190943842</v>
      </c>
      <c r="AP143" s="200">
        <f t="shared" si="594"/>
        <v>0.26685882530364735</v>
      </c>
      <c r="AQ143" s="200">
        <f t="shared" si="594"/>
        <v>0.10250616866888446</v>
      </c>
      <c r="AR143" s="200">
        <f t="shared" si="594"/>
        <v>0.14176474987143167</v>
      </c>
      <c r="AS143" s="200">
        <f t="shared" si="594"/>
        <v>5.3658568251966889E-2</v>
      </c>
      <c r="AT143" s="200">
        <f t="shared" si="594"/>
        <v>-5.6290087522048839E-3</v>
      </c>
      <c r="AU143" s="200">
        <f t="shared" ref="AU143:BF148" si="595">IF(ISERROR((Y143-M143)/M143)=TRUE,0,(Y143-M143)/M143)</f>
        <v>0.16058001240615905</v>
      </c>
      <c r="AV143" s="200">
        <f t="shared" si="595"/>
        <v>0.26804657247476465</v>
      </c>
      <c r="AW143" s="200">
        <f t="shared" si="595"/>
        <v>0.18570541018857414</v>
      </c>
      <c r="AX143" s="200">
        <f t="shared" si="595"/>
        <v>-3.1682116239184023E-2</v>
      </c>
      <c r="AY143" s="200">
        <f t="shared" si="595"/>
        <v>-0.13459394580709533</v>
      </c>
      <c r="AZ143" s="200">
        <f t="shared" si="595"/>
        <v>2.6846368160699231E-2</v>
      </c>
      <c r="BA143" s="200">
        <f t="shared" si="595"/>
        <v>-9.4975218706659162E-2</v>
      </c>
      <c r="BB143" s="200">
        <f t="shared" si="595"/>
        <v>-0.21770093580343317</v>
      </c>
      <c r="BC143" s="200">
        <f t="shared" si="595"/>
        <v>7.4401995809486754E-2</v>
      </c>
      <c r="BD143" s="333">
        <f t="shared" si="595"/>
        <v>5.3072888857989421E-2</v>
      </c>
      <c r="BE143" s="333">
        <f t="shared" si="595"/>
        <v>-8.1349210696405688E-2</v>
      </c>
      <c r="BF143" s="170">
        <f t="shared" si="595"/>
        <v>0.14376530972119109</v>
      </c>
      <c r="BG143" s="92">
        <f t="shared" ref="BG143:BP147" si="596">O143-C143</f>
        <v>-3349381.1100000069</v>
      </c>
      <c r="BH143" s="62">
        <f t="shared" si="596"/>
        <v>6950612.3500000015</v>
      </c>
      <c r="BI143" s="63">
        <f t="shared" si="596"/>
        <v>10343583.390000001</v>
      </c>
      <c r="BJ143" s="63">
        <f t="shared" si="596"/>
        <v>1745023.7400000021</v>
      </c>
      <c r="BK143" s="63">
        <f t="shared" si="596"/>
        <v>15818316.160000004</v>
      </c>
      <c r="BL143" s="63">
        <f t="shared" si="596"/>
        <v>13330303.919999994</v>
      </c>
      <c r="BM143" s="63">
        <f t="shared" si="596"/>
        <v>4462770.1499999985</v>
      </c>
      <c r="BN143" s="63">
        <f t="shared" si="596"/>
        <v>5225555.5</v>
      </c>
      <c r="BO143" s="63">
        <f t="shared" si="596"/>
        <v>2324336.950000003</v>
      </c>
      <c r="BP143" s="63">
        <f t="shared" si="596"/>
        <v>-318728.07000000775</v>
      </c>
      <c r="BQ143" s="63">
        <f t="shared" ref="BQ143:CB147" si="597">Y143-M143</f>
        <v>10631135.560000002</v>
      </c>
      <c r="BR143" s="63">
        <f t="shared" si="597"/>
        <v>16391548.910000004</v>
      </c>
      <c r="BS143" s="63">
        <f t="shared" si="597"/>
        <v>9683175.150000006</v>
      </c>
      <c r="BT143" s="63">
        <f t="shared" si="597"/>
        <v>-1549999</v>
      </c>
      <c r="BU143" s="63">
        <f t="shared" si="597"/>
        <v>-6184726</v>
      </c>
      <c r="BV143" s="63">
        <f t="shared" si="597"/>
        <v>1025458</v>
      </c>
      <c r="BW143" s="63">
        <f t="shared" si="597"/>
        <v>-5425799</v>
      </c>
      <c r="BX143" s="63">
        <f t="shared" si="597"/>
        <v>-13776757</v>
      </c>
      <c r="BY143" s="63">
        <f t="shared" si="597"/>
        <v>3571249</v>
      </c>
      <c r="BZ143" s="352">
        <f t="shared" si="597"/>
        <v>2233642</v>
      </c>
      <c r="CA143" s="352">
        <f t="shared" si="597"/>
        <v>-3712900</v>
      </c>
      <c r="CB143" s="350">
        <f t="shared" si="597"/>
        <v>8094517</v>
      </c>
      <c r="CC143" s="369"/>
    </row>
    <row r="144" spans="1:81" x14ac:dyDescent="0.3">
      <c r="A144" s="140"/>
      <c r="B144" s="39" t="s">
        <v>31</v>
      </c>
      <c r="C144" s="59">
        <f>'NECO-ELECTRIC'!C144+'NECO-GAS'!C144</f>
        <v>6070044.8499999996</v>
      </c>
      <c r="D144" s="60">
        <f>'NECO-ELECTRIC'!D144+'NECO-GAS'!D144</f>
        <v>3720308.22</v>
      </c>
      <c r="E144" s="60">
        <f>'NECO-ELECTRIC'!E144+'NECO-GAS'!E144</f>
        <v>2940861.12</v>
      </c>
      <c r="F144" s="60">
        <f>'NECO-ELECTRIC'!F144+'NECO-GAS'!F144</f>
        <v>2671187.25</v>
      </c>
      <c r="G144" s="60">
        <f>'NECO-ELECTRIC'!G144+'NECO-GAS'!G144</f>
        <v>2717721.43</v>
      </c>
      <c r="H144" s="60">
        <f>'NECO-ELECTRIC'!H144+'NECO-GAS'!H144</f>
        <v>3420276.41</v>
      </c>
      <c r="I144" s="60">
        <f>'NECO-ELECTRIC'!I144+'NECO-GAS'!I144</f>
        <v>3097819.3499999996</v>
      </c>
      <c r="J144" s="60">
        <f>'NECO-ELECTRIC'!J144+'NECO-GAS'!J144</f>
        <v>2813541.78</v>
      </c>
      <c r="K144" s="60">
        <f>'NECO-ELECTRIC'!K144+'NECO-GAS'!K144</f>
        <v>3196258.64</v>
      </c>
      <c r="L144" s="266">
        <f>'NECO-ELECTRIC'!L144+'NECO-GAS'!L144</f>
        <v>4223584.0999999996</v>
      </c>
      <c r="M144" s="61">
        <f>'NECO-ELECTRIC'!M144+'NECO-GAS'!M144</f>
        <v>5050074.63</v>
      </c>
      <c r="N144" s="60">
        <f>'NECO-ELECTRIC'!N144+'NECO-GAS'!N144</f>
        <v>3791931.67</v>
      </c>
      <c r="O144" s="61">
        <f>'NECO-ELECTRIC'!O144+'NECO-GAS'!O144</f>
        <v>3341972.85</v>
      </c>
      <c r="P144" s="60">
        <f>'NECO-ELECTRIC'!P144+'NECO-GAS'!P144</f>
        <v>3236548</v>
      </c>
      <c r="Q144" s="60">
        <f>'NECO-ELECTRIC'!Q144+'NECO-GAS'!Q144</f>
        <v>2906733</v>
      </c>
      <c r="R144" s="60">
        <f>'NECO-ELECTRIC'!R144+'NECO-GAS'!R144</f>
        <v>2373349</v>
      </c>
      <c r="S144" s="60">
        <f>'NECO-ELECTRIC'!S144+'NECO-GAS'!S144</f>
        <v>3382966</v>
      </c>
      <c r="T144" s="60">
        <f>'NECO-ELECTRIC'!T144+'NECO-GAS'!T144</f>
        <v>3740287</v>
      </c>
      <c r="U144" s="60">
        <f>'NECO-ELECTRIC'!U144+'NECO-GAS'!U144</f>
        <v>3013860</v>
      </c>
      <c r="V144" s="60">
        <f>'NECO-ELECTRIC'!V144+'NECO-GAS'!V144</f>
        <v>2221270</v>
      </c>
      <c r="W144" s="60">
        <f>'NECO-ELECTRIC'!W144+'NECO-GAS'!W144</f>
        <v>2662966</v>
      </c>
      <c r="X144" s="266">
        <f>'NECO-ELECTRIC'!X144+'NECO-GAS'!X144</f>
        <v>3009563</v>
      </c>
      <c r="Y144" s="61">
        <f>'NECO-ELECTRIC'!Y144+'NECO-GAS'!Y144</f>
        <v>4433877</v>
      </c>
      <c r="Z144" s="259">
        <f>'NECO-ELECTRIC'!Z144+'NECO-GAS'!Z144</f>
        <v>4541980</v>
      </c>
      <c r="AA144" s="259">
        <f>'NECO-ELECTRIC'!AA144+'NECO-GAS'!AA144</f>
        <v>3955894</v>
      </c>
      <c r="AB144" s="259">
        <f>'NECO-ELECTRIC'!AB144+'NECO-GAS'!AB144</f>
        <v>3055824</v>
      </c>
      <c r="AC144" s="259">
        <f>'NECO-ELECTRIC'!AC144+'NECO-GAS'!AC144</f>
        <v>2548221</v>
      </c>
      <c r="AD144" s="259">
        <f>'NECO-ELECTRIC'!AD144+'NECO-GAS'!AD144</f>
        <v>2329551</v>
      </c>
      <c r="AE144" s="259">
        <f>'NECO-ELECTRIC'!AE144+'NECO-GAS'!AE144</f>
        <v>3452145</v>
      </c>
      <c r="AF144" s="259">
        <f>'NECO-ELECTRIC'!AF144+'NECO-GAS'!AF144</f>
        <v>2729705</v>
      </c>
      <c r="AG144" s="259">
        <f>'NECO-ELECTRIC'!AG144+'NECO-GAS'!AG144</f>
        <v>2687435</v>
      </c>
      <c r="AH144" s="259">
        <f>'NECO-ELECTRIC'!AH144+'NECO-GAS'!AH144</f>
        <v>2414493</v>
      </c>
      <c r="AI144" s="395">
        <f>'NECO-ELECTRIC'!AI144+'NECO-GAS'!AI144</f>
        <v>2624611</v>
      </c>
      <c r="AJ144" s="389">
        <f>'NECO-ELECTRIC'!AJ144+'NECO-GAS'!AJ144</f>
        <v>4093739</v>
      </c>
      <c r="AK144" s="198">
        <f t="shared" si="594"/>
        <v>-0.44943193459270731</v>
      </c>
      <c r="AL144" s="199">
        <f t="shared" si="594"/>
        <v>-0.13003229608755379</v>
      </c>
      <c r="AM144" s="200">
        <f t="shared" si="594"/>
        <v>-1.1604805057914502E-2</v>
      </c>
      <c r="AN144" s="200">
        <f t="shared" si="594"/>
        <v>-0.11150032630621459</v>
      </c>
      <c r="AO144" s="200">
        <f t="shared" si="594"/>
        <v>0.24478026432606073</v>
      </c>
      <c r="AP144" s="200">
        <f t="shared" si="594"/>
        <v>9.3562786055645081E-2</v>
      </c>
      <c r="AQ144" s="200">
        <f t="shared" si="594"/>
        <v>-2.7102726309718363E-2</v>
      </c>
      <c r="AR144" s="200">
        <f t="shared" si="594"/>
        <v>-0.21050754753675627</v>
      </c>
      <c r="AS144" s="200">
        <f t="shared" si="594"/>
        <v>-0.16684902570963409</v>
      </c>
      <c r="AT144" s="200">
        <f t="shared" si="594"/>
        <v>-0.28743859983751707</v>
      </c>
      <c r="AU144" s="200">
        <f t="shared" si="595"/>
        <v>-0.1220175294716387</v>
      </c>
      <c r="AV144" s="200">
        <f t="shared" si="595"/>
        <v>0.19780111965994368</v>
      </c>
      <c r="AW144" s="200">
        <f t="shared" si="595"/>
        <v>0.1837002206645694</v>
      </c>
      <c r="AX144" s="200">
        <f t="shared" si="595"/>
        <v>-5.583850448069981E-2</v>
      </c>
      <c r="AY144" s="200">
        <f t="shared" si="595"/>
        <v>-0.12333846968400607</v>
      </c>
      <c r="AZ144" s="200">
        <f t="shared" si="595"/>
        <v>-1.8454091665406142E-2</v>
      </c>
      <c r="BA144" s="200">
        <f t="shared" si="595"/>
        <v>2.0449215274407132E-2</v>
      </c>
      <c r="BB144" s="200">
        <f t="shared" si="595"/>
        <v>-0.27018835720360496</v>
      </c>
      <c r="BC144" s="200">
        <f t="shared" si="595"/>
        <v>-0.10830795060155415</v>
      </c>
      <c r="BD144" s="333">
        <f t="shared" si="595"/>
        <v>8.6987624196968399E-2</v>
      </c>
      <c r="BE144" s="333">
        <f t="shared" si="595"/>
        <v>-1.4403112919954667E-2</v>
      </c>
      <c r="BF144" s="170">
        <f t="shared" si="595"/>
        <v>0.36024366328267593</v>
      </c>
      <c r="BG144" s="92">
        <f t="shared" si="596"/>
        <v>-2728071.9999999995</v>
      </c>
      <c r="BH144" s="62">
        <f t="shared" si="596"/>
        <v>-483760.2200000002</v>
      </c>
      <c r="BI144" s="63">
        <f t="shared" si="596"/>
        <v>-34128.120000000112</v>
      </c>
      <c r="BJ144" s="63">
        <f t="shared" si="596"/>
        <v>-297838.25</v>
      </c>
      <c r="BK144" s="63">
        <f t="shared" si="596"/>
        <v>665244.56999999983</v>
      </c>
      <c r="BL144" s="63">
        <f t="shared" si="596"/>
        <v>320010.58999999985</v>
      </c>
      <c r="BM144" s="63">
        <f t="shared" si="596"/>
        <v>-83959.349999999627</v>
      </c>
      <c r="BN144" s="63">
        <f t="shared" si="596"/>
        <v>-592271.7799999998</v>
      </c>
      <c r="BO144" s="63">
        <f t="shared" si="596"/>
        <v>-533292.64000000013</v>
      </c>
      <c r="BP144" s="63">
        <f t="shared" si="596"/>
        <v>-1214021.0999999996</v>
      </c>
      <c r="BQ144" s="63">
        <f t="shared" si="597"/>
        <v>-616197.62999999989</v>
      </c>
      <c r="BR144" s="63">
        <f t="shared" si="597"/>
        <v>750048.33000000007</v>
      </c>
      <c r="BS144" s="63">
        <f t="shared" si="597"/>
        <v>613921.14999999991</v>
      </c>
      <c r="BT144" s="63">
        <f t="shared" si="597"/>
        <v>-180724</v>
      </c>
      <c r="BU144" s="63">
        <f t="shared" si="597"/>
        <v>-358512</v>
      </c>
      <c r="BV144" s="63">
        <f t="shared" si="597"/>
        <v>-43798</v>
      </c>
      <c r="BW144" s="63">
        <f t="shared" si="597"/>
        <v>69179</v>
      </c>
      <c r="BX144" s="63">
        <f t="shared" si="597"/>
        <v>-1010582</v>
      </c>
      <c r="BY144" s="63">
        <f t="shared" si="597"/>
        <v>-326425</v>
      </c>
      <c r="BZ144" s="352">
        <f t="shared" si="597"/>
        <v>193223</v>
      </c>
      <c r="CA144" s="352">
        <f t="shared" si="597"/>
        <v>-38355</v>
      </c>
      <c r="CB144" s="350">
        <f t="shared" si="597"/>
        <v>1084176</v>
      </c>
      <c r="CC144" s="369"/>
    </row>
    <row r="145" spans="1:81" x14ac:dyDescent="0.3">
      <c r="A145" s="140"/>
      <c r="B145" s="39" t="s">
        <v>32</v>
      </c>
      <c r="C145" s="59">
        <f>'NECO-ELECTRIC'!C145+'NECO-GAS'!C145</f>
        <v>11094759.219999999</v>
      </c>
      <c r="D145" s="60">
        <f>'NECO-ELECTRIC'!D145+'NECO-GAS'!D145</f>
        <v>8801393.4600000009</v>
      </c>
      <c r="E145" s="60">
        <f>'NECO-ELECTRIC'!E145+'NECO-GAS'!E145</f>
        <v>7198007.0800000001</v>
      </c>
      <c r="F145" s="60">
        <f>'NECO-ELECTRIC'!F145+'NECO-GAS'!F145</f>
        <v>7307270.1200000001</v>
      </c>
      <c r="G145" s="60">
        <f>'NECO-ELECTRIC'!G145+'NECO-GAS'!G145</f>
        <v>7805111.3000000007</v>
      </c>
      <c r="H145" s="60">
        <f>'NECO-ELECTRIC'!H145+'NECO-GAS'!H145</f>
        <v>8583176.1400000006</v>
      </c>
      <c r="I145" s="60">
        <f>'NECO-ELECTRIC'!I145+'NECO-GAS'!I145</f>
        <v>8226643.4800000004</v>
      </c>
      <c r="J145" s="60">
        <f>'NECO-ELECTRIC'!J145+'NECO-GAS'!J145</f>
        <v>7257609.9800000004</v>
      </c>
      <c r="K145" s="60">
        <f>'NECO-ELECTRIC'!K145+'NECO-GAS'!K145</f>
        <v>8157437.3700000001</v>
      </c>
      <c r="L145" s="266">
        <f>'NECO-ELECTRIC'!L145+'NECO-GAS'!L145</f>
        <v>10768450.26</v>
      </c>
      <c r="M145" s="61">
        <f>'NECO-ELECTRIC'!M145+'NECO-GAS'!M145</f>
        <v>12092383.219999999</v>
      </c>
      <c r="N145" s="60">
        <f>'NECO-ELECTRIC'!N145+'NECO-GAS'!N145</f>
        <v>11579172.379999999</v>
      </c>
      <c r="O145" s="61">
        <f>'NECO-ELECTRIC'!O145+'NECO-GAS'!O145</f>
        <v>10093379.309999999</v>
      </c>
      <c r="P145" s="60">
        <f>'NECO-ELECTRIC'!P145+'NECO-GAS'!P145</f>
        <v>9323718</v>
      </c>
      <c r="Q145" s="60">
        <f>'NECO-ELECTRIC'!Q145+'NECO-GAS'!Q145</f>
        <v>7479134</v>
      </c>
      <c r="R145" s="60">
        <f>'NECO-ELECTRIC'!R145+'NECO-GAS'!R145</f>
        <v>6748559</v>
      </c>
      <c r="S145" s="60">
        <f>'NECO-ELECTRIC'!S145+'NECO-GAS'!S145</f>
        <v>8675588</v>
      </c>
      <c r="T145" s="60">
        <f>'NECO-ELECTRIC'!T145+'NECO-GAS'!T145</f>
        <v>9781884</v>
      </c>
      <c r="U145" s="60">
        <f>'NECO-ELECTRIC'!U145+'NECO-GAS'!U145</f>
        <v>8262049</v>
      </c>
      <c r="V145" s="60">
        <f>'NECO-ELECTRIC'!V145+'NECO-GAS'!V145</f>
        <v>7481236</v>
      </c>
      <c r="W145" s="60">
        <f>'NECO-ELECTRIC'!W145+'NECO-GAS'!W145</f>
        <v>8161563</v>
      </c>
      <c r="X145" s="266">
        <f>'NECO-ELECTRIC'!X145+'NECO-GAS'!X145</f>
        <v>10050725</v>
      </c>
      <c r="Y145" s="61">
        <f>'NECO-ELECTRIC'!Y145+'NECO-GAS'!Y145</f>
        <v>13277724</v>
      </c>
      <c r="Z145" s="259">
        <f>'NECO-ELECTRIC'!Z145+'NECO-GAS'!Z145</f>
        <v>14339142</v>
      </c>
      <c r="AA145" s="259">
        <f>'NECO-ELECTRIC'!AA145+'NECO-GAS'!AA145</f>
        <v>11569206</v>
      </c>
      <c r="AB145" s="259">
        <f>'NECO-ELECTRIC'!AB145+'NECO-GAS'!AB145</f>
        <v>8929073</v>
      </c>
      <c r="AC145" s="259">
        <f>'NECO-ELECTRIC'!AC145+'NECO-GAS'!AC145</f>
        <v>7465434</v>
      </c>
      <c r="AD145" s="259">
        <f>'NECO-ELECTRIC'!AD145+'NECO-GAS'!AD145</f>
        <v>7452329</v>
      </c>
      <c r="AE145" s="259">
        <f>'NECO-ELECTRIC'!AE145+'NECO-GAS'!AE145</f>
        <v>8901042</v>
      </c>
      <c r="AF145" s="259">
        <f>'NECO-ELECTRIC'!AF145+'NECO-GAS'!AF145</f>
        <v>8558831</v>
      </c>
      <c r="AG145" s="259">
        <f>'NECO-ELECTRIC'!AG145+'NECO-GAS'!AG145</f>
        <v>9118157</v>
      </c>
      <c r="AH145" s="259">
        <f>'NECO-ELECTRIC'!AH145+'NECO-GAS'!AH145</f>
        <v>8563135</v>
      </c>
      <c r="AI145" s="395">
        <f>'NECO-ELECTRIC'!AI145+'NECO-GAS'!AI145</f>
        <v>8246692</v>
      </c>
      <c r="AJ145" s="389">
        <f>'NECO-ELECTRIC'!AJ145+'NECO-GAS'!AJ145</f>
        <v>11699691</v>
      </c>
      <c r="AK145" s="198">
        <f t="shared" si="594"/>
        <v>-9.0257020467362628E-2</v>
      </c>
      <c r="AL145" s="199">
        <f t="shared" si="594"/>
        <v>5.9345664112600532E-2</v>
      </c>
      <c r="AM145" s="200">
        <f t="shared" si="594"/>
        <v>3.9056216099192825E-2</v>
      </c>
      <c r="AN145" s="200">
        <f t="shared" si="594"/>
        <v>-7.6459623200572216E-2</v>
      </c>
      <c r="AO145" s="200">
        <f t="shared" si="594"/>
        <v>0.1115264941833692</v>
      </c>
      <c r="AP145" s="200">
        <f t="shared" si="594"/>
        <v>0.13965784232408859</v>
      </c>
      <c r="AQ145" s="200">
        <f t="shared" si="594"/>
        <v>4.303762535239895E-3</v>
      </c>
      <c r="AR145" s="200">
        <f t="shared" si="594"/>
        <v>3.0812625728890371E-2</v>
      </c>
      <c r="AS145" s="200">
        <f t="shared" si="594"/>
        <v>5.057507416694868E-4</v>
      </c>
      <c r="AT145" s="200">
        <f t="shared" si="594"/>
        <v>-6.6650747570059329E-2</v>
      </c>
      <c r="AU145" s="200">
        <f t="shared" si="595"/>
        <v>9.8023752508895542E-2</v>
      </c>
      <c r="AV145" s="200">
        <f t="shared" si="595"/>
        <v>0.23835638070015513</v>
      </c>
      <c r="AW145" s="200">
        <f t="shared" si="595"/>
        <v>0.14621730192363111</v>
      </c>
      <c r="AX145" s="200">
        <f t="shared" si="595"/>
        <v>-4.2326998735912003E-2</v>
      </c>
      <c r="AY145" s="200">
        <f t="shared" si="595"/>
        <v>-1.8317628752205803E-3</v>
      </c>
      <c r="AZ145" s="200">
        <f t="shared" si="595"/>
        <v>0.10428448502858166</v>
      </c>
      <c r="BA145" s="200">
        <f t="shared" si="595"/>
        <v>2.5987172281579068E-2</v>
      </c>
      <c r="BB145" s="200">
        <f t="shared" si="595"/>
        <v>-0.12503245796004123</v>
      </c>
      <c r="BC145" s="200">
        <f t="shared" si="595"/>
        <v>0.10361933220197557</v>
      </c>
      <c r="BD145" s="333">
        <f t="shared" si="595"/>
        <v>0.14461500746668063</v>
      </c>
      <c r="BE145" s="333">
        <f t="shared" si="595"/>
        <v>1.0430477593568781E-2</v>
      </c>
      <c r="BF145" s="170">
        <f t="shared" si="595"/>
        <v>0.16406438341512677</v>
      </c>
      <c r="BG145" s="92">
        <f t="shared" si="596"/>
        <v>-1001379.9100000001</v>
      </c>
      <c r="BH145" s="62">
        <f t="shared" si="596"/>
        <v>522324.53999999911</v>
      </c>
      <c r="BI145" s="63">
        <f t="shared" si="596"/>
        <v>281126.91999999993</v>
      </c>
      <c r="BJ145" s="63">
        <f t="shared" si="596"/>
        <v>-558711.12000000011</v>
      </c>
      <c r="BK145" s="63">
        <f t="shared" si="596"/>
        <v>870476.69999999925</v>
      </c>
      <c r="BL145" s="63">
        <f t="shared" si="596"/>
        <v>1198707.8599999994</v>
      </c>
      <c r="BM145" s="63">
        <f t="shared" si="596"/>
        <v>35405.519999999553</v>
      </c>
      <c r="BN145" s="63">
        <f t="shared" si="596"/>
        <v>223626.01999999955</v>
      </c>
      <c r="BO145" s="63">
        <f t="shared" si="596"/>
        <v>4125.6299999998882</v>
      </c>
      <c r="BP145" s="63">
        <f t="shared" si="596"/>
        <v>-717725.25999999978</v>
      </c>
      <c r="BQ145" s="63">
        <f t="shared" si="597"/>
        <v>1185340.7800000012</v>
      </c>
      <c r="BR145" s="63">
        <f t="shared" si="597"/>
        <v>2759969.620000001</v>
      </c>
      <c r="BS145" s="63">
        <f t="shared" si="597"/>
        <v>1475826.6900000013</v>
      </c>
      <c r="BT145" s="63">
        <f t="shared" si="597"/>
        <v>-394645</v>
      </c>
      <c r="BU145" s="63">
        <f t="shared" si="597"/>
        <v>-13700</v>
      </c>
      <c r="BV145" s="63">
        <f t="shared" si="597"/>
        <v>703770</v>
      </c>
      <c r="BW145" s="63">
        <f t="shared" si="597"/>
        <v>225454</v>
      </c>
      <c r="BX145" s="63">
        <f t="shared" si="597"/>
        <v>-1223053</v>
      </c>
      <c r="BY145" s="63">
        <f t="shared" si="597"/>
        <v>856108</v>
      </c>
      <c r="BZ145" s="352">
        <f t="shared" si="597"/>
        <v>1081899</v>
      </c>
      <c r="CA145" s="352">
        <f t="shared" si="597"/>
        <v>85129</v>
      </c>
      <c r="CB145" s="350">
        <f t="shared" si="597"/>
        <v>1648966</v>
      </c>
      <c r="CC145" s="369"/>
    </row>
    <row r="146" spans="1:81" x14ac:dyDescent="0.3">
      <c r="A146" s="140"/>
      <c r="B146" s="39" t="s">
        <v>33</v>
      </c>
      <c r="C146" s="59">
        <f>'NECO-ELECTRIC'!C146+'NECO-GAS'!C146</f>
        <v>17675455.990000002</v>
      </c>
      <c r="D146" s="60">
        <f>'NECO-ELECTRIC'!D146+'NECO-GAS'!D146</f>
        <v>15192780.75</v>
      </c>
      <c r="E146" s="60">
        <f>'NECO-ELECTRIC'!E146+'NECO-GAS'!E146</f>
        <v>13257196.709999999</v>
      </c>
      <c r="F146" s="60">
        <f>'NECO-ELECTRIC'!F146+'NECO-GAS'!F146</f>
        <v>13136872.51</v>
      </c>
      <c r="G146" s="60">
        <f>'NECO-ELECTRIC'!G146+'NECO-GAS'!G146</f>
        <v>13471835.199999999</v>
      </c>
      <c r="H146" s="60">
        <f>'NECO-ELECTRIC'!H146+'NECO-GAS'!H146</f>
        <v>13852379.75</v>
      </c>
      <c r="I146" s="60">
        <f>'NECO-ELECTRIC'!I146+'NECO-GAS'!I146</f>
        <v>13900015.02</v>
      </c>
      <c r="J146" s="60">
        <f>'NECO-ELECTRIC'!J146+'NECO-GAS'!J146</f>
        <v>12966568.51</v>
      </c>
      <c r="K146" s="60">
        <f>'NECO-ELECTRIC'!K146+'NECO-GAS'!K146</f>
        <v>13302792.559999999</v>
      </c>
      <c r="L146" s="266">
        <f>'NECO-ELECTRIC'!L146+'NECO-GAS'!L146</f>
        <v>16574114.33</v>
      </c>
      <c r="M146" s="61">
        <f>'NECO-ELECTRIC'!M146+'NECO-GAS'!M146</f>
        <v>18290819.77</v>
      </c>
      <c r="N146" s="60">
        <f>'NECO-ELECTRIC'!N146+'NECO-GAS'!N146</f>
        <v>17416776.740000002</v>
      </c>
      <c r="O146" s="61">
        <f>'NECO-ELECTRIC'!O146+'NECO-GAS'!O146</f>
        <v>15413571.169999998</v>
      </c>
      <c r="P146" s="60">
        <f>'NECO-ELECTRIC'!P146+'NECO-GAS'!P146</f>
        <v>15700018</v>
      </c>
      <c r="Q146" s="60">
        <f>'NECO-ELECTRIC'!Q146+'NECO-GAS'!Q146</f>
        <v>13263715</v>
      </c>
      <c r="R146" s="60">
        <f>'NECO-ELECTRIC'!R146+'NECO-GAS'!R146</f>
        <v>12767206</v>
      </c>
      <c r="S146" s="60">
        <f>'NECO-ELECTRIC'!S146+'NECO-GAS'!S146</f>
        <v>14099257</v>
      </c>
      <c r="T146" s="60">
        <f>'NECO-ELECTRIC'!T146+'NECO-GAS'!T146</f>
        <v>17691428</v>
      </c>
      <c r="U146" s="60">
        <f>'NECO-ELECTRIC'!U146+'NECO-GAS'!U146</f>
        <v>13754743</v>
      </c>
      <c r="V146" s="60">
        <f>'NECO-ELECTRIC'!V146+'NECO-GAS'!V146</f>
        <v>13140916</v>
      </c>
      <c r="W146" s="60">
        <f>'NECO-ELECTRIC'!W146+'NECO-GAS'!W146</f>
        <v>13247722</v>
      </c>
      <c r="X146" s="266">
        <f>'NECO-ELECTRIC'!X146+'NECO-GAS'!X146</f>
        <v>16787470</v>
      </c>
      <c r="Y146" s="61">
        <f>'NECO-ELECTRIC'!Y146+'NECO-GAS'!Y146</f>
        <v>19301656</v>
      </c>
      <c r="Z146" s="259">
        <f>'NECO-ELECTRIC'!Z146+'NECO-GAS'!Z146</f>
        <v>21394324</v>
      </c>
      <c r="AA146" s="259">
        <f>'NECO-ELECTRIC'!AA146+'NECO-GAS'!AA146</f>
        <v>17711979</v>
      </c>
      <c r="AB146" s="259">
        <f>'NECO-ELECTRIC'!AB146+'NECO-GAS'!AB146</f>
        <v>14614783</v>
      </c>
      <c r="AC146" s="259">
        <f>'NECO-ELECTRIC'!AC146+'NECO-GAS'!AC146</f>
        <v>12992590</v>
      </c>
      <c r="AD146" s="259">
        <f>'NECO-ELECTRIC'!AD146+'NECO-GAS'!AD146</f>
        <v>13511189</v>
      </c>
      <c r="AE146" s="259">
        <f>'NECO-ELECTRIC'!AE146+'NECO-GAS'!AE146</f>
        <v>15353955</v>
      </c>
      <c r="AF146" s="259">
        <f>'NECO-ELECTRIC'!AF146+'NECO-GAS'!AF146</f>
        <v>14150969</v>
      </c>
      <c r="AG146" s="259">
        <f>'NECO-ELECTRIC'!AG146+'NECO-GAS'!AG146</f>
        <v>15340421</v>
      </c>
      <c r="AH146" s="259">
        <f>'NECO-ELECTRIC'!AH146+'NECO-GAS'!AH146</f>
        <v>20460389</v>
      </c>
      <c r="AI146" s="395">
        <f>'NECO-ELECTRIC'!AI146+'NECO-GAS'!AI146</f>
        <v>15307627</v>
      </c>
      <c r="AJ146" s="389">
        <f>'NECO-ELECTRIC'!AJ146+'NECO-GAS'!AJ146</f>
        <v>18970932</v>
      </c>
      <c r="AK146" s="198">
        <f t="shared" si="594"/>
        <v>-0.12796755123486939</v>
      </c>
      <c r="AL146" s="199">
        <f t="shared" si="594"/>
        <v>3.3386728759315504E-2</v>
      </c>
      <c r="AM146" s="200">
        <f t="shared" si="594"/>
        <v>4.9167936047023999E-4</v>
      </c>
      <c r="AN146" s="200">
        <f t="shared" si="594"/>
        <v>-2.8139613117094928E-2</v>
      </c>
      <c r="AO146" s="200">
        <f t="shared" si="594"/>
        <v>4.6572852969579137E-2</v>
      </c>
      <c r="AP146" s="200">
        <f t="shared" si="594"/>
        <v>0.27713998022614128</v>
      </c>
      <c r="AQ146" s="200">
        <f t="shared" si="594"/>
        <v>-1.0451213167106316E-2</v>
      </c>
      <c r="AR146" s="200">
        <f t="shared" si="594"/>
        <v>1.344592363550472E-2</v>
      </c>
      <c r="AS146" s="200">
        <f t="shared" si="594"/>
        <v>-4.1397743933547938E-3</v>
      </c>
      <c r="AT146" s="200">
        <f t="shared" si="594"/>
        <v>1.2872824800889372E-2</v>
      </c>
      <c r="AU146" s="200">
        <f t="shared" si="595"/>
        <v>5.526467608947417E-2</v>
      </c>
      <c r="AV146" s="200">
        <f t="shared" si="595"/>
        <v>0.22837447590776189</v>
      </c>
      <c r="AW146" s="200">
        <f t="shared" si="595"/>
        <v>0.14911585411649947</v>
      </c>
      <c r="AX146" s="200">
        <f t="shared" si="595"/>
        <v>-6.9123169158150005E-2</v>
      </c>
      <c r="AY146" s="200">
        <f t="shared" si="595"/>
        <v>-2.0441105678160303E-2</v>
      </c>
      <c r="AZ146" s="200">
        <f t="shared" si="595"/>
        <v>5.8272969042717726E-2</v>
      </c>
      <c r="BA146" s="200">
        <f t="shared" si="595"/>
        <v>8.8990363109204981E-2</v>
      </c>
      <c r="BB146" s="200">
        <f t="shared" si="595"/>
        <v>-0.20012285045616443</v>
      </c>
      <c r="BC146" s="200">
        <f t="shared" si="595"/>
        <v>0.11528227026851756</v>
      </c>
      <c r="BD146" s="333">
        <f t="shared" si="595"/>
        <v>0.55699869019785231</v>
      </c>
      <c r="BE146" s="333">
        <f t="shared" si="595"/>
        <v>0.15549126106360023</v>
      </c>
      <c r="BF146" s="170">
        <f t="shared" si="595"/>
        <v>0.13006498299028979</v>
      </c>
      <c r="BG146" s="92">
        <f t="shared" si="596"/>
        <v>-2261884.820000004</v>
      </c>
      <c r="BH146" s="62">
        <f t="shared" si="596"/>
        <v>507237.25</v>
      </c>
      <c r="BI146" s="63">
        <f t="shared" si="596"/>
        <v>6518.2900000009686</v>
      </c>
      <c r="BJ146" s="63">
        <f t="shared" si="596"/>
        <v>-369666.50999999978</v>
      </c>
      <c r="BK146" s="63">
        <f t="shared" si="596"/>
        <v>627421.80000000075</v>
      </c>
      <c r="BL146" s="63">
        <f t="shared" si="596"/>
        <v>3839048.25</v>
      </c>
      <c r="BM146" s="63">
        <f t="shared" si="596"/>
        <v>-145272.01999999955</v>
      </c>
      <c r="BN146" s="63">
        <f t="shared" si="596"/>
        <v>174347.49000000022</v>
      </c>
      <c r="BO146" s="63">
        <f t="shared" si="596"/>
        <v>-55070.559999998659</v>
      </c>
      <c r="BP146" s="63">
        <f t="shared" si="596"/>
        <v>213355.66999999993</v>
      </c>
      <c r="BQ146" s="63">
        <f t="shared" si="597"/>
        <v>1010836.2300000004</v>
      </c>
      <c r="BR146" s="63">
        <f t="shared" si="597"/>
        <v>3977547.2599999979</v>
      </c>
      <c r="BS146" s="63">
        <f t="shared" si="597"/>
        <v>2298407.8300000019</v>
      </c>
      <c r="BT146" s="63">
        <f t="shared" si="597"/>
        <v>-1085235</v>
      </c>
      <c r="BU146" s="63">
        <f t="shared" si="597"/>
        <v>-271125</v>
      </c>
      <c r="BV146" s="63">
        <f t="shared" si="597"/>
        <v>743983</v>
      </c>
      <c r="BW146" s="63">
        <f t="shared" si="597"/>
        <v>1254698</v>
      </c>
      <c r="BX146" s="63">
        <f t="shared" si="597"/>
        <v>-3540459</v>
      </c>
      <c r="BY146" s="63">
        <f t="shared" si="597"/>
        <v>1585678</v>
      </c>
      <c r="BZ146" s="352">
        <f t="shared" si="597"/>
        <v>7319473</v>
      </c>
      <c r="CA146" s="352">
        <f t="shared" si="597"/>
        <v>2059905</v>
      </c>
      <c r="CB146" s="350">
        <f t="shared" si="597"/>
        <v>2183462</v>
      </c>
      <c r="CC146" s="369"/>
    </row>
    <row r="147" spans="1:81" x14ac:dyDescent="0.3">
      <c r="A147" s="140"/>
      <c r="B147" s="39" t="s">
        <v>34</v>
      </c>
      <c r="C147" s="59">
        <f>'NECO-ELECTRIC'!C147+'NECO-GAS'!C147</f>
        <v>17889597.710000001</v>
      </c>
      <c r="D147" s="60">
        <f>'NECO-ELECTRIC'!D147+'NECO-GAS'!D147</f>
        <v>16834628.759999998</v>
      </c>
      <c r="E147" s="60">
        <f>'NECO-ELECTRIC'!E147+'NECO-GAS'!E147</f>
        <v>14095719.32</v>
      </c>
      <c r="F147" s="60">
        <f>'NECO-ELECTRIC'!F147+'NECO-GAS'!F147</f>
        <v>15514908.73</v>
      </c>
      <c r="G147" s="60">
        <f>'NECO-ELECTRIC'!G147+'NECO-GAS'!G147</f>
        <v>15343382.85</v>
      </c>
      <c r="H147" s="60">
        <f>'NECO-ELECTRIC'!H147+'NECO-GAS'!H147</f>
        <v>15490864.880000001</v>
      </c>
      <c r="I147" s="60">
        <f>'NECO-ELECTRIC'!I147+'NECO-GAS'!I147</f>
        <v>16867105.469999999</v>
      </c>
      <c r="J147" s="60">
        <f>'NECO-ELECTRIC'!J147+'NECO-GAS'!J147</f>
        <v>15563733.300000001</v>
      </c>
      <c r="K147" s="60">
        <f>'NECO-ELECTRIC'!K147+'NECO-GAS'!K147</f>
        <v>15916889.5</v>
      </c>
      <c r="L147" s="266">
        <f>'NECO-ELECTRIC'!L147+'NECO-GAS'!L147</f>
        <v>17426699.289999999</v>
      </c>
      <c r="M147" s="61">
        <f>'NECO-ELECTRIC'!M147+'NECO-GAS'!M147</f>
        <v>17869099.219999999</v>
      </c>
      <c r="N147" s="60">
        <f>'NECO-ELECTRIC'!N147+'NECO-GAS'!N147</f>
        <v>17870489.559999999</v>
      </c>
      <c r="O147" s="61">
        <f>'NECO-ELECTRIC'!O147+'NECO-GAS'!O147</f>
        <v>15086659.649999999</v>
      </c>
      <c r="P147" s="60">
        <f>'NECO-ELECTRIC'!P147+'NECO-GAS'!P147</f>
        <v>18557271</v>
      </c>
      <c r="Q147" s="60">
        <f>'NECO-ELECTRIC'!Q147+'NECO-GAS'!Q147</f>
        <v>15659650</v>
      </c>
      <c r="R147" s="60">
        <f>'NECO-ELECTRIC'!R147+'NECO-GAS'!R147</f>
        <v>17127271</v>
      </c>
      <c r="S147" s="60">
        <f>'NECO-ELECTRIC'!S147+'NECO-GAS'!S147</f>
        <v>17275618</v>
      </c>
      <c r="T147" s="60">
        <f>'NECO-ELECTRIC'!T147+'NECO-GAS'!T147</f>
        <v>20578552</v>
      </c>
      <c r="U147" s="60">
        <f>'NECO-ELECTRIC'!U147+'NECO-GAS'!U147</f>
        <v>17028872</v>
      </c>
      <c r="V147" s="60">
        <f>'NECO-ELECTRIC'!V147+'NECO-GAS'!V147</f>
        <v>15705493</v>
      </c>
      <c r="W147" s="60">
        <f>'NECO-ELECTRIC'!W147+'NECO-GAS'!W147</f>
        <v>16849277</v>
      </c>
      <c r="X147" s="266">
        <f>'NECO-ELECTRIC'!X147+'NECO-GAS'!X147</f>
        <v>20892633</v>
      </c>
      <c r="Y147" s="61">
        <f>'NECO-ELECTRIC'!Y147+'NECO-GAS'!Y147</f>
        <v>20103536</v>
      </c>
      <c r="Z147" s="259">
        <f>'NECO-ELECTRIC'!Z147+'NECO-GAS'!Z147</f>
        <v>21693786</v>
      </c>
      <c r="AA147" s="259">
        <f>'NECO-ELECTRIC'!AA147+'NECO-GAS'!AA147</f>
        <v>19341734</v>
      </c>
      <c r="AB147" s="259">
        <f>'NECO-ELECTRIC'!AB147+'NECO-GAS'!AB147</f>
        <v>16354426</v>
      </c>
      <c r="AC147" s="259">
        <f>'NECO-ELECTRIC'!AC147+'NECO-GAS'!AC147</f>
        <v>14547422</v>
      </c>
      <c r="AD147" s="259">
        <f>'NECO-ELECTRIC'!AD147+'NECO-GAS'!AD147</f>
        <v>16376270</v>
      </c>
      <c r="AE147" s="259">
        <f>'NECO-ELECTRIC'!AE147+'NECO-GAS'!AE147</f>
        <v>17870242</v>
      </c>
      <c r="AF147" s="259">
        <f>'NECO-ELECTRIC'!AF147+'NECO-GAS'!AF147</f>
        <v>17058231</v>
      </c>
      <c r="AG147" s="259">
        <f>'NECO-ELECTRIC'!AG147+'NECO-GAS'!AG147</f>
        <v>17783842</v>
      </c>
      <c r="AH147" s="259">
        <f>'NECO-ELECTRIC'!AH147+'NECO-GAS'!AH147</f>
        <v>18298345</v>
      </c>
      <c r="AI147" s="395">
        <f>'NECO-ELECTRIC'!AI147+'NECO-GAS'!AI147</f>
        <v>17301984</v>
      </c>
      <c r="AJ147" s="389">
        <f>'NECO-ELECTRIC'!AJ147+'NECO-GAS'!AJ147</f>
        <v>20354874</v>
      </c>
      <c r="AK147" s="198">
        <f t="shared" si="594"/>
        <v>-0.15667977030211275</v>
      </c>
      <c r="AL147" s="199">
        <f t="shared" si="594"/>
        <v>0.10232730786990056</v>
      </c>
      <c r="AM147" s="200">
        <f t="shared" si="594"/>
        <v>0.11095075352280778</v>
      </c>
      <c r="AN147" s="200">
        <f t="shared" si="594"/>
        <v>0.10392341315436146</v>
      </c>
      <c r="AO147" s="200">
        <f t="shared" si="594"/>
        <v>0.12593279910238311</v>
      </c>
      <c r="AP147" s="200">
        <f t="shared" si="594"/>
        <v>0.32843144391302692</v>
      </c>
      <c r="AQ147" s="200">
        <f t="shared" si="594"/>
        <v>9.5906514776777051E-3</v>
      </c>
      <c r="AR147" s="200">
        <f t="shared" si="594"/>
        <v>9.1083352090079346E-3</v>
      </c>
      <c r="AS147" s="200">
        <f t="shared" si="594"/>
        <v>5.8578499272737929E-2</v>
      </c>
      <c r="AT147" s="200">
        <f t="shared" si="594"/>
        <v>0.19888641287273862</v>
      </c>
      <c r="AU147" s="200">
        <f t="shared" si="595"/>
        <v>0.12504473518727272</v>
      </c>
      <c r="AV147" s="200">
        <f t="shared" si="595"/>
        <v>0.21394469508870029</v>
      </c>
      <c r="AW147" s="200">
        <f t="shared" si="595"/>
        <v>0.28204217823658545</v>
      </c>
      <c r="AX147" s="200">
        <f t="shared" si="595"/>
        <v>-0.1187052234135073</v>
      </c>
      <c r="AY147" s="200">
        <f t="shared" si="595"/>
        <v>-7.1025086767584206E-2</v>
      </c>
      <c r="AZ147" s="200">
        <f t="shared" si="595"/>
        <v>-4.3848258137563191E-2</v>
      </c>
      <c r="BA147" s="200">
        <f t="shared" si="595"/>
        <v>3.4419839568112703E-2</v>
      </c>
      <c r="BB147" s="200">
        <f t="shared" si="595"/>
        <v>-0.17106747841150338</v>
      </c>
      <c r="BC147" s="200">
        <f t="shared" si="595"/>
        <v>4.4334704025022917E-2</v>
      </c>
      <c r="BD147" s="333">
        <f t="shared" si="595"/>
        <v>0.1650920477313256</v>
      </c>
      <c r="BE147" s="333">
        <f t="shared" si="595"/>
        <v>2.6868037127052987E-2</v>
      </c>
      <c r="BF147" s="170">
        <f t="shared" si="595"/>
        <v>-2.5739168442771191E-2</v>
      </c>
      <c r="BG147" s="92">
        <f t="shared" si="596"/>
        <v>-2802938.0600000024</v>
      </c>
      <c r="BH147" s="62">
        <f t="shared" si="596"/>
        <v>1722642.2400000021</v>
      </c>
      <c r="BI147" s="63">
        <f t="shared" si="596"/>
        <v>1563930.6799999997</v>
      </c>
      <c r="BJ147" s="63">
        <f t="shared" si="596"/>
        <v>1612362.2699999996</v>
      </c>
      <c r="BK147" s="63">
        <f t="shared" si="596"/>
        <v>1932235.1500000004</v>
      </c>
      <c r="BL147" s="63">
        <f t="shared" si="596"/>
        <v>5087687.1199999992</v>
      </c>
      <c r="BM147" s="63">
        <f t="shared" si="596"/>
        <v>161766.53000000119</v>
      </c>
      <c r="BN147" s="63">
        <f t="shared" si="596"/>
        <v>141759.69999999925</v>
      </c>
      <c r="BO147" s="63">
        <f t="shared" si="596"/>
        <v>932387.5</v>
      </c>
      <c r="BP147" s="63">
        <f t="shared" si="596"/>
        <v>3465933.7100000009</v>
      </c>
      <c r="BQ147" s="63">
        <f t="shared" si="597"/>
        <v>2234436.7800000012</v>
      </c>
      <c r="BR147" s="63">
        <f t="shared" si="597"/>
        <v>3823296.4400000013</v>
      </c>
      <c r="BS147" s="63">
        <f t="shared" si="597"/>
        <v>4255074.3500000015</v>
      </c>
      <c r="BT147" s="63">
        <f t="shared" si="597"/>
        <v>-2202845</v>
      </c>
      <c r="BU147" s="63">
        <f t="shared" si="597"/>
        <v>-1112228</v>
      </c>
      <c r="BV147" s="63">
        <f t="shared" si="597"/>
        <v>-751001</v>
      </c>
      <c r="BW147" s="63">
        <f t="shared" si="597"/>
        <v>594624</v>
      </c>
      <c r="BX147" s="63">
        <f t="shared" si="597"/>
        <v>-3520321</v>
      </c>
      <c r="BY147" s="63">
        <f t="shared" si="597"/>
        <v>754970</v>
      </c>
      <c r="BZ147" s="352">
        <f t="shared" si="597"/>
        <v>2592852</v>
      </c>
      <c r="CA147" s="352">
        <f t="shared" si="597"/>
        <v>452707</v>
      </c>
      <c r="CB147" s="350">
        <f t="shared" si="597"/>
        <v>-537759</v>
      </c>
      <c r="CC147" s="369"/>
    </row>
    <row r="148" spans="1:81" x14ac:dyDescent="0.3">
      <c r="A148" s="140"/>
      <c r="B148" s="39" t="s">
        <v>35</v>
      </c>
      <c r="C148" s="110">
        <f>SUM(C143:C147)</f>
        <v>108221904.73000002</v>
      </c>
      <c r="D148" s="125">
        <f>SUM(D143:D147)</f>
        <v>86521966.840000004</v>
      </c>
      <c r="E148" s="125">
        <f t="shared" ref="E148:O148" si="598">SUM(E143:E147)</f>
        <v>73099197.840000004</v>
      </c>
      <c r="F148" s="126">
        <f t="shared" si="598"/>
        <v>75082485.86999999</v>
      </c>
      <c r="G148" s="125">
        <f t="shared" si="598"/>
        <v>80648310.61999999</v>
      </c>
      <c r="H148" s="125">
        <f t="shared" si="598"/>
        <v>91299341.260000005</v>
      </c>
      <c r="I148" s="125">
        <f t="shared" si="598"/>
        <v>85628184.170000002</v>
      </c>
      <c r="J148" s="125">
        <f t="shared" si="598"/>
        <v>75462207.070000008</v>
      </c>
      <c r="K148" s="125">
        <f t="shared" si="598"/>
        <v>83890541.11999999</v>
      </c>
      <c r="L148" s="278">
        <f t="shared" si="598"/>
        <v>105615263.05000001</v>
      </c>
      <c r="M148" s="126">
        <f t="shared" si="598"/>
        <v>119506977.27999999</v>
      </c>
      <c r="N148" s="125">
        <f t="shared" si="598"/>
        <v>111810239.44</v>
      </c>
      <c r="O148" s="126">
        <f t="shared" si="598"/>
        <v>96078248.829999983</v>
      </c>
      <c r="P148" s="126">
        <f>SUM(P143:P147)</f>
        <v>95741023</v>
      </c>
      <c r="Q148" s="126">
        <f t="shared" ref="Q148:AG148" si="599">SUM(Q143:Q147)</f>
        <v>85260229</v>
      </c>
      <c r="R148" s="126">
        <f t="shared" si="599"/>
        <v>77213656</v>
      </c>
      <c r="S148" s="126">
        <f t="shared" si="599"/>
        <v>100562005</v>
      </c>
      <c r="T148" s="126">
        <f t="shared" si="599"/>
        <v>115075099</v>
      </c>
      <c r="U148" s="126">
        <f t="shared" si="599"/>
        <v>90058895</v>
      </c>
      <c r="V148" s="126">
        <f t="shared" si="599"/>
        <v>80635224</v>
      </c>
      <c r="W148" s="126">
        <f t="shared" si="599"/>
        <v>86563028</v>
      </c>
      <c r="X148" s="126">
        <f t="shared" si="599"/>
        <v>107044078</v>
      </c>
      <c r="Y148" s="126">
        <f t="shared" si="599"/>
        <v>133952529</v>
      </c>
      <c r="Z148" s="126">
        <f t="shared" si="599"/>
        <v>139512650</v>
      </c>
      <c r="AA148" s="126">
        <f t="shared" si="599"/>
        <v>114404654</v>
      </c>
      <c r="AB148" s="126">
        <f>SUM(AB143:AB147)</f>
        <v>90327575</v>
      </c>
      <c r="AC148" s="126">
        <f t="shared" si="599"/>
        <v>77319938</v>
      </c>
      <c r="AD148" s="126">
        <f t="shared" si="599"/>
        <v>78892068</v>
      </c>
      <c r="AE148" s="126">
        <f t="shared" si="599"/>
        <v>97280161</v>
      </c>
      <c r="AF148" s="126">
        <f t="shared" si="599"/>
        <v>92003927</v>
      </c>
      <c r="AG148" s="126">
        <f t="shared" si="599"/>
        <v>96500475</v>
      </c>
      <c r="AH148" s="126">
        <f t="shared" ref="AH148" si="600">SUM(AH143:AH147)</f>
        <v>94056313</v>
      </c>
      <c r="AI148" s="126">
        <f t="shared" ref="AI148" si="601">SUM(AI143:AI147)</f>
        <v>85409514</v>
      </c>
      <c r="AJ148" s="384">
        <f t="shared" ref="AJ148" si="602">SUM(AJ143:AJ147)</f>
        <v>119517440</v>
      </c>
      <c r="AK148" s="202">
        <f t="shared" si="594"/>
        <v>-0.11221070198585881</v>
      </c>
      <c r="AL148" s="203">
        <f t="shared" si="594"/>
        <v>0.10655162494223294</v>
      </c>
      <c r="AM148" s="204">
        <f t="shared" si="594"/>
        <v>0.16636340095849123</v>
      </c>
      <c r="AN148" s="204">
        <f t="shared" si="594"/>
        <v>2.8384384258267371E-2</v>
      </c>
      <c r="AO148" s="204">
        <f t="shared" si="594"/>
        <v>0.24692016766265168</v>
      </c>
      <c r="AP148" s="204">
        <f t="shared" si="594"/>
        <v>0.26041543577288229</v>
      </c>
      <c r="AQ148" s="204">
        <f t="shared" si="594"/>
        <v>5.1743603732196226E-2</v>
      </c>
      <c r="AR148" s="204">
        <f t="shared" si="594"/>
        <v>6.8551095056117492E-2</v>
      </c>
      <c r="AS148" s="204">
        <f t="shared" si="594"/>
        <v>3.1856832061402378E-2</v>
      </c>
      <c r="AT148" s="204">
        <f t="shared" si="594"/>
        <v>1.3528489242350923E-2</v>
      </c>
      <c r="AU148" s="204">
        <f t="shared" si="595"/>
        <v>0.12087622035786809</v>
      </c>
      <c r="AV148" s="204">
        <f t="shared" si="595"/>
        <v>0.24776273352733286</v>
      </c>
      <c r="AW148" s="204">
        <f t="shared" si="595"/>
        <v>0.19074457947736537</v>
      </c>
      <c r="AX148" s="204">
        <f t="shared" si="595"/>
        <v>-5.6542617055595906E-2</v>
      </c>
      <c r="AY148" s="204">
        <f t="shared" si="595"/>
        <v>-9.313006888592805E-2</v>
      </c>
      <c r="AZ148" s="204">
        <f t="shared" si="595"/>
        <v>2.1737242956090565E-2</v>
      </c>
      <c r="BA148" s="204">
        <f t="shared" si="595"/>
        <v>-3.2635029502444783E-2</v>
      </c>
      <c r="BB148" s="204">
        <f t="shared" si="595"/>
        <v>-0.20048796134426963</v>
      </c>
      <c r="BC148" s="204">
        <f t="shared" si="595"/>
        <v>7.1526305091795764E-2</v>
      </c>
      <c r="BD148" s="334">
        <f t="shared" si="595"/>
        <v>0.16644201298430075</v>
      </c>
      <c r="BE148" s="334">
        <f t="shared" si="595"/>
        <v>-1.3325712219771239E-2</v>
      </c>
      <c r="BF148" s="213">
        <f t="shared" si="595"/>
        <v>0.11652547467408707</v>
      </c>
      <c r="BG148" s="124">
        <f t="shared" ref="BG148:BI148" si="603">SUM(BG143:BG147)</f>
        <v>-12143655.900000013</v>
      </c>
      <c r="BH148" s="127">
        <f t="shared" si="603"/>
        <v>9219056.160000002</v>
      </c>
      <c r="BI148" s="128">
        <f t="shared" si="603"/>
        <v>12161031.16</v>
      </c>
      <c r="BJ148" s="128">
        <f t="shared" ref="BJ148:BK148" si="604">SUM(BJ143:BJ147)</f>
        <v>2131170.1300000018</v>
      </c>
      <c r="BK148" s="128">
        <f t="shared" si="604"/>
        <v>19913694.380000003</v>
      </c>
      <c r="BL148" s="128">
        <f t="shared" ref="BL148:BM148" si="605">SUM(BL143:BL147)</f>
        <v>23775757.739999995</v>
      </c>
      <c r="BM148" s="128">
        <f t="shared" si="605"/>
        <v>4430710.83</v>
      </c>
      <c r="BN148" s="128">
        <f t="shared" ref="BN148:BO148" si="606">SUM(BN143:BN147)</f>
        <v>5173016.93</v>
      </c>
      <c r="BO148" s="128">
        <f t="shared" si="606"/>
        <v>2672486.8800000041</v>
      </c>
      <c r="BP148" s="128">
        <f t="shared" ref="BP148:BQ148" si="607">SUM(BP143:BP147)</f>
        <v>1428814.9499999937</v>
      </c>
      <c r="BQ148" s="128">
        <f t="shared" si="607"/>
        <v>14445551.720000006</v>
      </c>
      <c r="BR148" s="128">
        <f t="shared" ref="BR148" si="608">SUM(BR143:BR147)</f>
        <v>27702410.560000002</v>
      </c>
      <c r="BS148" s="128">
        <f t="shared" ref="BS148:BT148" si="609">SUM(BS143:BS147)</f>
        <v>18326405.170000009</v>
      </c>
      <c r="BT148" s="128">
        <f t="shared" si="609"/>
        <v>-5413448</v>
      </c>
      <c r="BU148" s="128">
        <f t="shared" ref="BU148:BV148" si="610">SUM(BU143:BU147)</f>
        <v>-7940291</v>
      </c>
      <c r="BV148" s="128">
        <f t="shared" si="610"/>
        <v>1678412</v>
      </c>
      <c r="BW148" s="128">
        <f t="shared" ref="BW148:BX148" si="611">SUM(BW143:BW147)</f>
        <v>-3281844</v>
      </c>
      <c r="BX148" s="128">
        <f t="shared" si="611"/>
        <v>-23071172</v>
      </c>
      <c r="BY148" s="128">
        <f t="shared" ref="BY148:BZ148" si="612">SUM(BY143:BY147)</f>
        <v>6441580</v>
      </c>
      <c r="BZ148" s="351">
        <f t="shared" si="612"/>
        <v>13421089</v>
      </c>
      <c r="CA148" s="351">
        <f t="shared" ref="CA148:CB148" si="613">SUM(CA143:CA147)</f>
        <v>-1153514</v>
      </c>
      <c r="CB148" s="351">
        <f t="shared" si="613"/>
        <v>12473362</v>
      </c>
      <c r="CC148" s="370"/>
    </row>
    <row r="149" spans="1:81" x14ac:dyDescent="0.3">
      <c r="A149" s="140">
        <v>21</v>
      </c>
      <c r="B149" s="81" t="s">
        <v>415</v>
      </c>
      <c r="C149" s="82"/>
      <c r="D149" s="83"/>
      <c r="E149" s="83"/>
      <c r="F149" s="83"/>
      <c r="G149" s="83"/>
      <c r="H149" s="83"/>
      <c r="I149" s="83"/>
      <c r="J149" s="83"/>
      <c r="K149" s="83"/>
      <c r="L149" s="271"/>
      <c r="M149" s="84"/>
      <c r="N149" s="83"/>
      <c r="O149" s="84"/>
      <c r="P149" s="83"/>
      <c r="Q149" s="83"/>
      <c r="R149" s="83"/>
      <c r="S149" s="83"/>
      <c r="T149" s="83"/>
      <c r="U149" s="83"/>
      <c r="V149" s="83"/>
      <c r="W149" s="83"/>
      <c r="X149" s="271"/>
      <c r="Y149" s="84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83"/>
      <c r="AJ149" s="381"/>
      <c r="AK149" s="206"/>
      <c r="AL149" s="207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330"/>
      <c r="BE149" s="330"/>
      <c r="BF149" s="209"/>
      <c r="BG149" s="82"/>
      <c r="BH149" s="85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343"/>
      <c r="CA149" s="343"/>
      <c r="CB149" s="343"/>
      <c r="CC149" s="367"/>
    </row>
    <row r="150" spans="1:81" x14ac:dyDescent="0.3">
      <c r="A150" s="140"/>
      <c r="B150" s="58" t="s">
        <v>30</v>
      </c>
      <c r="C150" s="218"/>
      <c r="D150" s="166">
        <f t="shared" ref="D150:AC155" si="614">(C66+C143+D94-D66-D143)/(C66+C143+D94-D143)</f>
        <v>0.62661716595583949</v>
      </c>
      <c r="E150" s="166">
        <f t="shared" si="614"/>
        <v>0.61561294207812478</v>
      </c>
      <c r="F150" s="167">
        <f t="shared" si="614"/>
        <v>0.57442702878793717</v>
      </c>
      <c r="G150" s="166">
        <f t="shared" si="614"/>
        <v>0.61733953597318136</v>
      </c>
      <c r="H150" s="166">
        <f t="shared" si="614"/>
        <v>0.61816882355997449</v>
      </c>
      <c r="I150" s="166">
        <f t="shared" si="614"/>
        <v>0.615656090242654</v>
      </c>
      <c r="J150" s="166">
        <f t="shared" si="614"/>
        <v>0.61785437505537155</v>
      </c>
      <c r="K150" s="166">
        <f t="shared" si="614"/>
        <v>0.52339844026251947</v>
      </c>
      <c r="L150" s="286">
        <f t="shared" si="614"/>
        <v>0.60912824762738516</v>
      </c>
      <c r="M150" s="167">
        <f t="shared" si="614"/>
        <v>0.64225246394782365</v>
      </c>
      <c r="N150" s="288">
        <f t="shared" si="614"/>
        <v>0.56986556101500052</v>
      </c>
      <c r="O150" s="167">
        <f t="shared" si="614"/>
        <v>0.57464729706303919</v>
      </c>
      <c r="P150" s="166">
        <f t="shared" si="614"/>
        <v>0.50544216401178166</v>
      </c>
      <c r="Q150" s="166">
        <f t="shared" si="614"/>
        <v>0.49199476411915227</v>
      </c>
      <c r="R150" s="166">
        <f t="shared" si="614"/>
        <v>0.46122024470135964</v>
      </c>
      <c r="S150" s="166">
        <f t="shared" si="614"/>
        <v>0.48692198586733493</v>
      </c>
      <c r="T150" s="166">
        <f t="shared" si="614"/>
        <v>0.49325800011581894</v>
      </c>
      <c r="U150" s="166">
        <f t="shared" si="614"/>
        <v>0.48284952396611774</v>
      </c>
      <c r="V150" s="166">
        <f t="shared" si="614"/>
        <v>0.42560483892808054</v>
      </c>
      <c r="W150" s="166">
        <f t="shared" si="614"/>
        <v>0.38566146460752582</v>
      </c>
      <c r="X150" s="286">
        <f t="shared" si="614"/>
        <v>0.42777682410787504</v>
      </c>
      <c r="Y150" s="167">
        <f t="shared" si="614"/>
        <v>0.46031756691450976</v>
      </c>
      <c r="Z150" s="255">
        <f t="shared" si="614"/>
        <v>0.45426315129597611</v>
      </c>
      <c r="AA150" s="255">
        <f t="shared" si="614"/>
        <v>0.4989746045931347</v>
      </c>
      <c r="AB150" s="255">
        <f t="shared" si="614"/>
        <v>0.41058739179481035</v>
      </c>
      <c r="AC150" s="255">
        <f t="shared" si="614"/>
        <v>0.37205850667435847</v>
      </c>
      <c r="AD150" s="255">
        <f t="shared" ref="AD150:AD155" si="615">(AC66+AC143+AD94-AD66-AD143)/(AC66+AC143+AD94-AD143)</f>
        <v>0.39179306005487508</v>
      </c>
      <c r="AE150" s="255">
        <f t="shared" ref="AE150:AJ155" si="616">(AD66+AD143+AE94-AE66-AE143)/(AD66+AD143+AE94-AE143)</f>
        <v>0.46367108427108056</v>
      </c>
      <c r="AF150" s="255">
        <f t="shared" si="616"/>
        <v>0.46719956886132447</v>
      </c>
      <c r="AG150" s="255">
        <f t="shared" si="616"/>
        <v>0.45867352794316935</v>
      </c>
      <c r="AH150" s="255">
        <f t="shared" si="616"/>
        <v>0.4432971621336963</v>
      </c>
      <c r="AI150" s="166">
        <f>(AH66+AH143+AI94-AI66-AI143)/(AH66+AH143+AI94-AI143)</f>
        <v>0.43189949191230226</v>
      </c>
      <c r="AJ150" s="392">
        <f>(AI66+AI143+AJ94-AJ66-AJ143)/(AI66+AI143+AJ94-AJ143)</f>
        <v>0.45948006379114609</v>
      </c>
      <c r="AK150" s="206"/>
      <c r="AL150" s="199">
        <f t="shared" ref="AL150:AU155" si="617">IF(ISERROR((P150-D150)/D150)=TRUE,0,(P150-D150)/D150)</f>
        <v>-0.19337963995802435</v>
      </c>
      <c r="AM150" s="200">
        <f t="shared" si="617"/>
        <v>-0.20080503431535177</v>
      </c>
      <c r="AN150" s="200">
        <f t="shared" si="617"/>
        <v>-0.19707774602014835</v>
      </c>
      <c r="AO150" s="200">
        <f t="shared" si="617"/>
        <v>-0.21125740780598906</v>
      </c>
      <c r="AP150" s="200">
        <f t="shared" si="617"/>
        <v>-0.20206587372816084</v>
      </c>
      <c r="AQ150" s="200">
        <f t="shared" si="617"/>
        <v>-0.21571550802687914</v>
      </c>
      <c r="AR150" s="200">
        <f t="shared" si="617"/>
        <v>-0.31115671246976567</v>
      </c>
      <c r="AS150" s="200">
        <f t="shared" si="617"/>
        <v>-0.26315893411128494</v>
      </c>
      <c r="AT150" s="200">
        <f t="shared" si="617"/>
        <v>-0.29772289206073083</v>
      </c>
      <c r="AU150" s="200">
        <f t="shared" si="617"/>
        <v>-0.28327629280702021</v>
      </c>
      <c r="AV150" s="200">
        <f t="shared" ref="AV150:BF155" si="618">IF(ISERROR((Z150-N150)/N150)=TRUE,0,(Z150-N150)/N150)</f>
        <v>-0.20285909103389635</v>
      </c>
      <c r="AW150" s="200">
        <f t="shared" si="618"/>
        <v>-0.13168545794378486</v>
      </c>
      <c r="AX150" s="200">
        <f t="shared" si="618"/>
        <v>-0.18766691615929429</v>
      </c>
      <c r="AY150" s="200">
        <f t="shared" si="618"/>
        <v>-0.24377547525230858</v>
      </c>
      <c r="AZ150" s="200">
        <f t="shared" si="618"/>
        <v>-0.15052935217845587</v>
      </c>
      <c r="BA150" s="200">
        <f t="shared" si="618"/>
        <v>-4.7750773781221764E-2</v>
      </c>
      <c r="BB150" s="200">
        <f t="shared" si="618"/>
        <v>-5.2829211585774284E-2</v>
      </c>
      <c r="BC150" s="200">
        <f t="shared" si="618"/>
        <v>-5.0069420850552319E-2</v>
      </c>
      <c r="BD150" s="333">
        <f t="shared" si="618"/>
        <v>4.1569835648897394E-2</v>
      </c>
      <c r="BE150" s="333">
        <f t="shared" si="618"/>
        <v>0.11989278563734976</v>
      </c>
      <c r="BF150" s="170">
        <f t="shared" si="618"/>
        <v>7.4111634610846161E-2</v>
      </c>
      <c r="BG150" s="218"/>
      <c r="BH150" s="168">
        <f t="shared" ref="BH150:BQ155" si="619">P150-D150</f>
        <v>-0.12117500194405784</v>
      </c>
      <c r="BI150" s="168">
        <f t="shared" si="619"/>
        <v>-0.12361817795897251</v>
      </c>
      <c r="BJ150" s="168">
        <f t="shared" si="619"/>
        <v>-0.11320678408657753</v>
      </c>
      <c r="BK150" s="168">
        <f t="shared" si="619"/>
        <v>-0.13041755010584644</v>
      </c>
      <c r="BL150" s="168">
        <f t="shared" si="619"/>
        <v>-0.12491082344415555</v>
      </c>
      <c r="BM150" s="168">
        <f t="shared" si="619"/>
        <v>-0.13280656627653625</v>
      </c>
      <c r="BN150" s="168">
        <f t="shared" si="619"/>
        <v>-0.19224953612729101</v>
      </c>
      <c r="BO150" s="168">
        <f t="shared" si="619"/>
        <v>-0.13773697565499365</v>
      </c>
      <c r="BP150" s="168">
        <f t="shared" si="619"/>
        <v>-0.18135142351951011</v>
      </c>
      <c r="BQ150" s="168">
        <f t="shared" si="619"/>
        <v>-0.18193489703331389</v>
      </c>
      <c r="BR150" s="168">
        <f t="shared" ref="BR150:CB155" si="620">Z150-N150</f>
        <v>-0.11560240971902441</v>
      </c>
      <c r="BS150" s="168">
        <f t="shared" si="620"/>
        <v>-7.567269246990449E-2</v>
      </c>
      <c r="BT150" s="168">
        <f t="shared" si="620"/>
        <v>-9.4854772216971306E-2</v>
      </c>
      <c r="BU150" s="168">
        <f t="shared" si="620"/>
        <v>-0.1199362574447938</v>
      </c>
      <c r="BV150" s="168">
        <f t="shared" si="620"/>
        <v>-6.9427184646484563E-2</v>
      </c>
      <c r="BW150" s="168">
        <f t="shared" si="620"/>
        <v>-2.325090159625437E-2</v>
      </c>
      <c r="BX150" s="168">
        <f t="shared" si="620"/>
        <v>-2.6058431254494474E-2</v>
      </c>
      <c r="BY150" s="168">
        <f t="shared" si="620"/>
        <v>-2.4175996022948398E-2</v>
      </c>
      <c r="BZ150" s="353">
        <f t="shared" si="620"/>
        <v>1.7692323205615756E-2</v>
      </c>
      <c r="CA150" s="353">
        <f t="shared" si="620"/>
        <v>4.6238027304776441E-2</v>
      </c>
      <c r="CB150" s="333">
        <f t="shared" si="620"/>
        <v>3.1703239683271045E-2</v>
      </c>
      <c r="CC150" s="371"/>
    </row>
    <row r="151" spans="1:81" x14ac:dyDescent="0.3">
      <c r="A151" s="140"/>
      <c r="B151" s="58" t="s">
        <v>31</v>
      </c>
      <c r="C151" s="218"/>
      <c r="D151" s="166">
        <f t="shared" si="614"/>
        <v>0.24155399143536727</v>
      </c>
      <c r="E151" s="166">
        <f t="shared" si="614"/>
        <v>0.24794774458217878</v>
      </c>
      <c r="F151" s="167">
        <f t="shared" si="614"/>
        <v>0.24582577905548442</v>
      </c>
      <c r="G151" s="166">
        <f t="shared" si="614"/>
        <v>0.22494347241798501</v>
      </c>
      <c r="H151" s="166">
        <f t="shared" si="614"/>
        <v>0.18479454682850135</v>
      </c>
      <c r="I151" s="166">
        <f t="shared" si="614"/>
        <v>0.1800507690090149</v>
      </c>
      <c r="J151" s="166">
        <f t="shared" si="614"/>
        <v>0.18812135680047248</v>
      </c>
      <c r="K151" s="166">
        <f t="shared" si="614"/>
        <v>0.14340597307398101</v>
      </c>
      <c r="L151" s="286">
        <f t="shared" si="614"/>
        <v>0.18539700768315678</v>
      </c>
      <c r="M151" s="167">
        <f t="shared" si="614"/>
        <v>0.17198034609263643</v>
      </c>
      <c r="N151" s="166">
        <f t="shared" si="614"/>
        <v>0.2590139495666578</v>
      </c>
      <c r="O151" s="167">
        <f t="shared" si="614"/>
        <v>0.17508872931949421</v>
      </c>
      <c r="P151" s="166">
        <f t="shared" si="614"/>
        <v>0.15216632209682829</v>
      </c>
      <c r="Q151" s="166">
        <f t="shared" si="614"/>
        <v>0.16429707561765208</v>
      </c>
      <c r="R151" s="166">
        <f t="shared" si="614"/>
        <v>0.14433450447134694</v>
      </c>
      <c r="S151" s="166">
        <f t="shared" si="614"/>
        <v>0.11306126692675945</v>
      </c>
      <c r="T151" s="166">
        <f t="shared" si="614"/>
        <v>0.15421410502552607</v>
      </c>
      <c r="U151" s="166">
        <f t="shared" si="614"/>
        <v>0.17418412800318084</v>
      </c>
      <c r="V151" s="166">
        <f t="shared" si="614"/>
        <v>0.19863351339302618</v>
      </c>
      <c r="W151" s="166">
        <f t="shared" si="614"/>
        <v>0.12763328428816445</v>
      </c>
      <c r="X151" s="286">
        <f t="shared" si="614"/>
        <v>0.15797191988133749</v>
      </c>
      <c r="Y151" s="167">
        <f t="shared" si="614"/>
        <v>0.15889763657392514</v>
      </c>
      <c r="Z151" s="255">
        <f t="shared" si="614"/>
        <v>0.13614365754674995</v>
      </c>
      <c r="AA151" s="255">
        <f t="shared" si="614"/>
        <v>0.16959352929509047</v>
      </c>
      <c r="AB151" s="255">
        <f t="shared" si="614"/>
        <v>0.1593702060374102</v>
      </c>
      <c r="AC151" s="255">
        <f t="shared" si="614"/>
        <v>0.10534419110635665</v>
      </c>
      <c r="AD151" s="255">
        <f t="shared" si="615"/>
        <v>0.13817965953558409</v>
      </c>
      <c r="AE151" s="255">
        <f t="shared" si="616"/>
        <v>-0.23021043564915894</v>
      </c>
      <c r="AF151" s="255">
        <f t="shared" si="616"/>
        <v>0.1871333910492958</v>
      </c>
      <c r="AG151" s="255">
        <f t="shared" si="616"/>
        <v>0.14510230163872043</v>
      </c>
      <c r="AH151" s="255">
        <f t="shared" si="616"/>
        <v>0.13020023940044098</v>
      </c>
      <c r="AI151" s="166">
        <f t="shared" si="616"/>
        <v>7.2550528982615936E-2</v>
      </c>
      <c r="AJ151" s="392">
        <f t="shared" si="616"/>
        <v>0.13808869402952734</v>
      </c>
      <c r="AK151" s="206"/>
      <c r="AL151" s="199">
        <f t="shared" si="617"/>
        <v>-0.37005254521930137</v>
      </c>
      <c r="AM151" s="200">
        <f t="shared" si="617"/>
        <v>-0.33737217132379221</v>
      </c>
      <c r="AN151" s="200">
        <f t="shared" si="617"/>
        <v>-0.41285854955525336</v>
      </c>
      <c r="AO151" s="200">
        <f t="shared" si="617"/>
        <v>-0.49737920504458338</v>
      </c>
      <c r="AP151" s="200">
        <f t="shared" si="617"/>
        <v>-0.1654834643543647</v>
      </c>
      <c r="AQ151" s="200">
        <f t="shared" si="617"/>
        <v>-3.2583259922318503E-2</v>
      </c>
      <c r="AR151" s="200">
        <f t="shared" si="617"/>
        <v>5.587965540618136E-2</v>
      </c>
      <c r="AS151" s="200">
        <f t="shared" si="617"/>
        <v>-0.10998627496275669</v>
      </c>
      <c r="AT151" s="200">
        <f t="shared" si="617"/>
        <v>-0.1479262699249641</v>
      </c>
      <c r="AU151" s="200">
        <f t="shared" si="617"/>
        <v>-7.6070957036360146E-2</v>
      </c>
      <c r="AV151" s="200">
        <f t="shared" si="618"/>
        <v>-0.47437712225722001</v>
      </c>
      <c r="AW151" s="200">
        <f t="shared" si="618"/>
        <v>-3.1385229910352114E-2</v>
      </c>
      <c r="AX151" s="200">
        <f t="shared" si="618"/>
        <v>4.7342170339096788E-2</v>
      </c>
      <c r="AY151" s="200">
        <f t="shared" si="618"/>
        <v>-0.35881883040017748</v>
      </c>
      <c r="AZ151" s="200">
        <f t="shared" si="618"/>
        <v>-4.2642921443532579E-2</v>
      </c>
      <c r="BA151" s="200">
        <f t="shared" si="618"/>
        <v>-3.0361565185563339</v>
      </c>
      <c r="BB151" s="200">
        <f t="shared" si="618"/>
        <v>0.21346481904700487</v>
      </c>
      <c r="BC151" s="200">
        <f t="shared" si="618"/>
        <v>-0.16696025463312786</v>
      </c>
      <c r="BD151" s="333">
        <f t="shared" si="618"/>
        <v>-0.34452028171691101</v>
      </c>
      <c r="BE151" s="333">
        <f t="shared" si="618"/>
        <v>-0.43157046073644278</v>
      </c>
      <c r="BF151" s="170">
        <f t="shared" si="618"/>
        <v>-0.12586557070867835</v>
      </c>
      <c r="BG151" s="218"/>
      <c r="BH151" s="168">
        <f t="shared" si="619"/>
        <v>-8.9387669338538978E-2</v>
      </c>
      <c r="BI151" s="168">
        <f t="shared" si="619"/>
        <v>-8.3650668964526692E-2</v>
      </c>
      <c r="BJ151" s="168">
        <f t="shared" si="619"/>
        <v>-0.10149127458413748</v>
      </c>
      <c r="BK151" s="168">
        <f t="shared" si="619"/>
        <v>-0.11188220549122556</v>
      </c>
      <c r="BL151" s="168">
        <f t="shared" si="619"/>
        <v>-3.0580441802975283E-2</v>
      </c>
      <c r="BM151" s="168">
        <f t="shared" si="619"/>
        <v>-5.8666410058340612E-3</v>
      </c>
      <c r="BN151" s="168">
        <f t="shared" si="619"/>
        <v>1.0512156592553695E-2</v>
      </c>
      <c r="BO151" s="168">
        <f t="shared" si="619"/>
        <v>-1.5772688785816558E-2</v>
      </c>
      <c r="BP151" s="168">
        <f t="shared" si="619"/>
        <v>-2.7425087801819292E-2</v>
      </c>
      <c r="BQ151" s="168">
        <f t="shared" si="619"/>
        <v>-1.3082709518711294E-2</v>
      </c>
      <c r="BR151" s="168">
        <f t="shared" si="620"/>
        <v>-0.12287029201990785</v>
      </c>
      <c r="BS151" s="168">
        <f t="shared" si="620"/>
        <v>-5.4952000244037347E-3</v>
      </c>
      <c r="BT151" s="168">
        <f t="shared" si="620"/>
        <v>7.2038839405819122E-3</v>
      </c>
      <c r="BU151" s="168">
        <f t="shared" si="620"/>
        <v>-5.8952884511295434E-2</v>
      </c>
      <c r="BV151" s="168">
        <f t="shared" si="620"/>
        <v>-6.1548449357628487E-3</v>
      </c>
      <c r="BW151" s="168">
        <f t="shared" si="620"/>
        <v>-0.34327170257591838</v>
      </c>
      <c r="BX151" s="168">
        <f t="shared" si="620"/>
        <v>3.2919286023769728E-2</v>
      </c>
      <c r="BY151" s="168">
        <f t="shared" si="620"/>
        <v>-2.9081826364460411E-2</v>
      </c>
      <c r="BZ151" s="353">
        <f t="shared" si="620"/>
        <v>-6.8433273992585197E-2</v>
      </c>
      <c r="CA151" s="353">
        <f t="shared" si="620"/>
        <v>-5.5082755305548514E-2</v>
      </c>
      <c r="CB151" s="333">
        <f t="shared" si="620"/>
        <v>-1.9883225851810155E-2</v>
      </c>
      <c r="CC151" s="371"/>
    </row>
    <row r="152" spans="1:81" x14ac:dyDescent="0.3">
      <c r="A152" s="140"/>
      <c r="B152" s="58" t="s">
        <v>32</v>
      </c>
      <c r="C152" s="218"/>
      <c r="D152" s="166">
        <f t="shared" si="614"/>
        <v>0.76505075958174906</v>
      </c>
      <c r="E152" s="166">
        <f t="shared" si="614"/>
        <v>0.7633690641912878</v>
      </c>
      <c r="F152" s="167">
        <f t="shared" si="614"/>
        <v>0.76377300448518648</v>
      </c>
      <c r="G152" s="166">
        <f t="shared" si="614"/>
        <v>0.76133295718335814</v>
      </c>
      <c r="H152" s="166">
        <f t="shared" si="614"/>
        <v>0.77957457007135078</v>
      </c>
      <c r="I152" s="166">
        <f t="shared" si="614"/>
        <v>0.75210912097842397</v>
      </c>
      <c r="J152" s="166">
        <f t="shared" si="614"/>
        <v>0.7741828807535166</v>
      </c>
      <c r="K152" s="166">
        <f t="shared" si="614"/>
        <v>0.72505095706031819</v>
      </c>
      <c r="L152" s="286">
        <f t="shared" si="614"/>
        <v>0.76616273303707971</v>
      </c>
      <c r="M152" s="167">
        <f t="shared" si="614"/>
        <v>0.78465062282997999</v>
      </c>
      <c r="N152" s="166">
        <f t="shared" si="614"/>
        <v>0.75813799041162944</v>
      </c>
      <c r="O152" s="167">
        <f t="shared" si="614"/>
        <v>0.71186822786801918</v>
      </c>
      <c r="P152" s="166">
        <f t="shared" si="614"/>
        <v>0.58066998467147657</v>
      </c>
      <c r="Q152" s="166">
        <f t="shared" si="614"/>
        <v>0.62861488560647238</v>
      </c>
      <c r="R152" s="166">
        <f t="shared" si="614"/>
        <v>0.59168894049154808</v>
      </c>
      <c r="S152" s="166">
        <f t="shared" si="614"/>
        <v>0.60722326442306152</v>
      </c>
      <c r="T152" s="166">
        <f t="shared" si="614"/>
        <v>0.6200785292766684</v>
      </c>
      <c r="U152" s="166">
        <f t="shared" si="614"/>
        <v>0.65770752869541693</v>
      </c>
      <c r="V152" s="166">
        <f t="shared" si="614"/>
        <v>0.64399200547403901</v>
      </c>
      <c r="W152" s="166">
        <f t="shared" si="614"/>
        <v>0.58302878114935797</v>
      </c>
      <c r="X152" s="286">
        <f t="shared" si="614"/>
        <v>0.61752729967088493</v>
      </c>
      <c r="Y152" s="167">
        <f t="shared" si="614"/>
        <v>0.63220086443676271</v>
      </c>
      <c r="Z152" s="255">
        <f t="shared" si="614"/>
        <v>0.64476205985907264</v>
      </c>
      <c r="AA152" s="255">
        <f t="shared" si="614"/>
        <v>0.69330651344538619</v>
      </c>
      <c r="AB152" s="255">
        <f t="shared" si="614"/>
        <v>0.63600651299504229</v>
      </c>
      <c r="AC152" s="255">
        <f t="shared" si="614"/>
        <v>0.60101634926706793</v>
      </c>
      <c r="AD152" s="255">
        <f t="shared" si="615"/>
        <v>0.58661230766163774</v>
      </c>
      <c r="AE152" s="255">
        <f t="shared" si="616"/>
        <v>0.56450717529000916</v>
      </c>
      <c r="AF152" s="255">
        <f t="shared" si="616"/>
        <v>0.63004353404266278</v>
      </c>
      <c r="AG152" s="255">
        <f t="shared" si="616"/>
        <v>0.61819054523694073</v>
      </c>
      <c r="AH152" s="255">
        <f t="shared" si="616"/>
        <v>0.70887338090171526</v>
      </c>
      <c r="AI152" s="166">
        <f t="shared" si="616"/>
        <v>0.58561471053398906</v>
      </c>
      <c r="AJ152" s="392">
        <f t="shared" si="616"/>
        <v>0.71781928058416034</v>
      </c>
      <c r="AK152" s="206"/>
      <c r="AL152" s="199">
        <f t="shared" si="617"/>
        <v>-0.24100462956349838</v>
      </c>
      <c r="AM152" s="200">
        <f t="shared" si="617"/>
        <v>-0.17652559542424454</v>
      </c>
      <c r="AN152" s="200">
        <f t="shared" si="617"/>
        <v>-0.22530786370176822</v>
      </c>
      <c r="AO152" s="200">
        <f t="shared" si="617"/>
        <v>-0.20242088734795322</v>
      </c>
      <c r="AP152" s="200">
        <f t="shared" si="617"/>
        <v>-0.20459369368614019</v>
      </c>
      <c r="AQ152" s="200">
        <f t="shared" si="617"/>
        <v>-0.12551581898142566</v>
      </c>
      <c r="AR152" s="200">
        <f t="shared" si="617"/>
        <v>-0.16816553106000234</v>
      </c>
      <c r="AS152" s="200">
        <f t="shared" si="617"/>
        <v>-0.19587888896358654</v>
      </c>
      <c r="AT152" s="200">
        <f t="shared" si="617"/>
        <v>-0.19399982139173208</v>
      </c>
      <c r="AU152" s="200">
        <f t="shared" si="617"/>
        <v>-0.19428998583265061</v>
      </c>
      <c r="AV152" s="200">
        <f t="shared" si="618"/>
        <v>-0.14954524372403441</v>
      </c>
      <c r="AW152" s="200">
        <f t="shared" si="618"/>
        <v>-2.6074649346584329E-2</v>
      </c>
      <c r="AX152" s="200">
        <f t="shared" si="618"/>
        <v>9.5297724670362044E-2</v>
      </c>
      <c r="AY152" s="200">
        <f t="shared" si="618"/>
        <v>-4.3903727021637515E-2</v>
      </c>
      <c r="AZ152" s="200">
        <f t="shared" si="618"/>
        <v>-8.5799015031325383E-3</v>
      </c>
      <c r="BA152" s="200">
        <f t="shared" si="618"/>
        <v>-7.034659512533338E-2</v>
      </c>
      <c r="BB152" s="200">
        <f t="shared" si="618"/>
        <v>1.6070552834039773E-2</v>
      </c>
      <c r="BC152" s="200">
        <f t="shared" si="618"/>
        <v>-6.0082911832953098E-2</v>
      </c>
      <c r="BD152" s="333">
        <f t="shared" si="618"/>
        <v>0.10074872805279224</v>
      </c>
      <c r="BE152" s="333">
        <f t="shared" si="618"/>
        <v>4.4353374451485935E-3</v>
      </c>
      <c r="BF152" s="170">
        <f t="shared" si="618"/>
        <v>0.16240898332223797</v>
      </c>
      <c r="BG152" s="218"/>
      <c r="BH152" s="168">
        <f t="shared" si="619"/>
        <v>-0.18438077491027249</v>
      </c>
      <c r="BI152" s="168">
        <f t="shared" si="619"/>
        <v>-0.13475417858481542</v>
      </c>
      <c r="BJ152" s="168">
        <f t="shared" si="619"/>
        <v>-0.1720840639936384</v>
      </c>
      <c r="BK152" s="168">
        <f t="shared" si="619"/>
        <v>-0.15410969276029662</v>
      </c>
      <c r="BL152" s="168">
        <f t="shared" si="619"/>
        <v>-0.15949604079468238</v>
      </c>
      <c r="BM152" s="168">
        <f t="shared" si="619"/>
        <v>-9.4401592283007041E-2</v>
      </c>
      <c r="BN152" s="168">
        <f t="shared" si="619"/>
        <v>-0.13019087527947759</v>
      </c>
      <c r="BO152" s="168">
        <f t="shared" si="619"/>
        <v>-0.14202217591096022</v>
      </c>
      <c r="BP152" s="168">
        <f t="shared" si="619"/>
        <v>-0.14863543336619478</v>
      </c>
      <c r="BQ152" s="168">
        <f t="shared" si="619"/>
        <v>-0.15244975839321728</v>
      </c>
      <c r="BR152" s="168">
        <f t="shared" si="620"/>
        <v>-0.11337593055255679</v>
      </c>
      <c r="BS152" s="168">
        <f t="shared" si="620"/>
        <v>-1.8561714422632991E-2</v>
      </c>
      <c r="BT152" s="168">
        <f t="shared" si="620"/>
        <v>5.5336528323565726E-2</v>
      </c>
      <c r="BU152" s="168">
        <f t="shared" si="620"/>
        <v>-2.7598536339404456E-2</v>
      </c>
      <c r="BV152" s="168">
        <f t="shared" si="620"/>
        <v>-5.0766328299103325E-3</v>
      </c>
      <c r="BW152" s="168">
        <f t="shared" si="620"/>
        <v>-4.271608913305236E-2</v>
      </c>
      <c r="BX152" s="168">
        <f t="shared" si="620"/>
        <v>9.9650047659943786E-3</v>
      </c>
      <c r="BY152" s="168">
        <f t="shared" si="620"/>
        <v>-3.9516983458476207E-2</v>
      </c>
      <c r="BZ152" s="353">
        <f t="shared" si="620"/>
        <v>6.4881375427676247E-2</v>
      </c>
      <c r="CA152" s="353">
        <f t="shared" si="620"/>
        <v>2.5859293846310916E-3</v>
      </c>
      <c r="CB152" s="333">
        <f t="shared" si="620"/>
        <v>0.1002919809132754</v>
      </c>
      <c r="CC152" s="371"/>
    </row>
    <row r="153" spans="1:81" x14ac:dyDescent="0.3">
      <c r="A153" s="140"/>
      <c r="B153" s="58" t="s">
        <v>33</v>
      </c>
      <c r="C153" s="218"/>
      <c r="D153" s="166">
        <f t="shared" si="614"/>
        <v>0.83929657531411173</v>
      </c>
      <c r="E153" s="166">
        <f t="shared" si="614"/>
        <v>0.85675917932868551</v>
      </c>
      <c r="F153" s="167">
        <f t="shared" si="614"/>
        <v>0.86061974021104048</v>
      </c>
      <c r="G153" s="166">
        <f t="shared" si="614"/>
        <v>0.86313666251141019</v>
      </c>
      <c r="H153" s="166">
        <f t="shared" si="614"/>
        <v>0.86542930045062272</v>
      </c>
      <c r="I153" s="166">
        <f t="shared" si="614"/>
        <v>0.84543238656083841</v>
      </c>
      <c r="J153" s="166">
        <f t="shared" si="614"/>
        <v>0.86315977243803488</v>
      </c>
      <c r="K153" s="166">
        <f t="shared" si="614"/>
        <v>0.80109350576903315</v>
      </c>
      <c r="L153" s="286">
        <f t="shared" si="614"/>
        <v>0.82740108235665155</v>
      </c>
      <c r="M153" s="167">
        <f t="shared" si="614"/>
        <v>0.8683777969988824</v>
      </c>
      <c r="N153" s="166">
        <f t="shared" si="614"/>
        <v>0.84581938319294891</v>
      </c>
      <c r="O153" s="167">
        <f t="shared" si="614"/>
        <v>0.81520768903802598</v>
      </c>
      <c r="P153" s="166">
        <f t="shared" si="614"/>
        <v>0.67696101677180487</v>
      </c>
      <c r="Q153" s="166">
        <f t="shared" si="614"/>
        <v>0.75651720623796914</v>
      </c>
      <c r="R153" s="166">
        <f t="shared" si="614"/>
        <v>0.73449864969231649</v>
      </c>
      <c r="S153" s="166">
        <f t="shared" si="614"/>
        <v>0.76055253231344111</v>
      </c>
      <c r="T153" s="166">
        <f t="shared" si="614"/>
        <v>0.77016991483890807</v>
      </c>
      <c r="U153" s="166">
        <f t="shared" si="614"/>
        <v>0.83213692982947218</v>
      </c>
      <c r="V153" s="166">
        <f t="shared" si="614"/>
        <v>0.77940175157339198</v>
      </c>
      <c r="W153" s="166">
        <f t="shared" si="614"/>
        <v>0.72092998720362944</v>
      </c>
      <c r="X153" s="286">
        <f t="shared" si="614"/>
        <v>0.75319378365869383</v>
      </c>
      <c r="Y153" s="167">
        <f t="shared" si="614"/>
        <v>0.77127241181622919</v>
      </c>
      <c r="Z153" s="255">
        <f t="shared" si="614"/>
        <v>0.78430095150401402</v>
      </c>
      <c r="AA153" s="255">
        <f t="shared" si="614"/>
        <v>0.82729200904792621</v>
      </c>
      <c r="AB153" s="255">
        <f t="shared" si="614"/>
        <v>0.79984343377497258</v>
      </c>
      <c r="AC153" s="255">
        <f t="shared" si="614"/>
        <v>0.79444195370173432</v>
      </c>
      <c r="AD153" s="255">
        <f t="shared" si="615"/>
        <v>0.77117425021092467</v>
      </c>
      <c r="AE153" s="255">
        <f t="shared" si="616"/>
        <v>0.76815492457784018</v>
      </c>
      <c r="AF153" s="255">
        <f t="shared" si="616"/>
        <v>0.80848940468516473</v>
      </c>
      <c r="AG153" s="255">
        <f t="shared" si="616"/>
        <v>0.80197553123797682</v>
      </c>
      <c r="AH153" s="255">
        <f t="shared" si="616"/>
        <v>0.73345098551637877</v>
      </c>
      <c r="AI153" s="166">
        <f t="shared" si="616"/>
        <v>0.75645670659009157</v>
      </c>
      <c r="AJ153" s="392">
        <f t="shared" si="616"/>
        <v>0.74793222785317071</v>
      </c>
      <c r="AK153" s="206"/>
      <c r="AL153" s="199">
        <f t="shared" si="617"/>
        <v>-0.1934185880379076</v>
      </c>
      <c r="AM153" s="200">
        <f t="shared" si="617"/>
        <v>-0.11700134122783611</v>
      </c>
      <c r="AN153" s="200">
        <f t="shared" si="617"/>
        <v>-0.14654682506794078</v>
      </c>
      <c r="AO153" s="200">
        <f t="shared" si="617"/>
        <v>-0.11885039143104754</v>
      </c>
      <c r="AP153" s="200">
        <f t="shared" si="617"/>
        <v>-0.11007182858508925</v>
      </c>
      <c r="AQ153" s="200">
        <f t="shared" si="617"/>
        <v>-1.5726221212616711E-2</v>
      </c>
      <c r="AR153" s="200">
        <f t="shared" si="617"/>
        <v>-9.7036520397683138E-2</v>
      </c>
      <c r="AS153" s="200">
        <f t="shared" si="617"/>
        <v>-0.10006761756038504</v>
      </c>
      <c r="AT153" s="200">
        <f t="shared" si="617"/>
        <v>-8.9687214919511843E-2</v>
      </c>
      <c r="AU153" s="200">
        <f t="shared" si="617"/>
        <v>-0.11182389222553808</v>
      </c>
      <c r="AV153" s="200">
        <f t="shared" si="618"/>
        <v>-7.2732350323663916E-2</v>
      </c>
      <c r="AW153" s="200">
        <f t="shared" si="618"/>
        <v>1.4823608967869471E-2</v>
      </c>
      <c r="AX153" s="200">
        <f t="shared" si="618"/>
        <v>0.18152066951971896</v>
      </c>
      <c r="AY153" s="200">
        <f t="shared" si="618"/>
        <v>5.0130713685097084E-2</v>
      </c>
      <c r="AZ153" s="200">
        <f t="shared" si="618"/>
        <v>4.9932835865623033E-2</v>
      </c>
      <c r="BA153" s="200">
        <f t="shared" si="618"/>
        <v>9.9958805492030775E-3</v>
      </c>
      <c r="BB153" s="200">
        <f t="shared" si="618"/>
        <v>4.9754591951662673E-2</v>
      </c>
      <c r="BC153" s="200">
        <f t="shared" si="618"/>
        <v>-3.6245715711326815E-2</v>
      </c>
      <c r="BD153" s="333">
        <f t="shared" si="618"/>
        <v>-5.8956457262575541E-2</v>
      </c>
      <c r="BE153" s="333">
        <f t="shared" si="618"/>
        <v>4.9279014629790209E-2</v>
      </c>
      <c r="BF153" s="170">
        <f t="shared" si="618"/>
        <v>-6.9856601576884104E-3</v>
      </c>
      <c r="BG153" s="218"/>
      <c r="BH153" s="168">
        <f t="shared" si="619"/>
        <v>-0.16233555854230686</v>
      </c>
      <c r="BI153" s="168">
        <f t="shared" si="619"/>
        <v>-0.10024197309071636</v>
      </c>
      <c r="BJ153" s="168">
        <f t="shared" si="619"/>
        <v>-0.126121090518724</v>
      </c>
      <c r="BK153" s="168">
        <f t="shared" si="619"/>
        <v>-0.10258413019796908</v>
      </c>
      <c r="BL153" s="168">
        <f t="shared" si="619"/>
        <v>-9.5259385611714653E-2</v>
      </c>
      <c r="BM153" s="168">
        <f t="shared" si="619"/>
        <v>-1.3295456731366229E-2</v>
      </c>
      <c r="BN153" s="168">
        <f t="shared" si="619"/>
        <v>-8.3758020864642901E-2</v>
      </c>
      <c r="BO153" s="168">
        <f t="shared" si="619"/>
        <v>-8.0163518565403713E-2</v>
      </c>
      <c r="BP153" s="168">
        <f t="shared" si="619"/>
        <v>-7.4207298697957724E-2</v>
      </c>
      <c r="BQ153" s="168">
        <f t="shared" si="619"/>
        <v>-9.7105385182653214E-2</v>
      </c>
      <c r="BR153" s="168">
        <f t="shared" si="620"/>
        <v>-6.1518431688934894E-2</v>
      </c>
      <c r="BS153" s="168">
        <f t="shared" si="620"/>
        <v>1.2084320009900229E-2</v>
      </c>
      <c r="BT153" s="168">
        <f t="shared" si="620"/>
        <v>0.12288241700316771</v>
      </c>
      <c r="BU153" s="168">
        <f t="shared" si="620"/>
        <v>3.7924747463765174E-2</v>
      </c>
      <c r="BV153" s="168">
        <f t="shared" si="620"/>
        <v>3.6675600518608187E-2</v>
      </c>
      <c r="BW153" s="168">
        <f t="shared" si="620"/>
        <v>7.6023922643990716E-3</v>
      </c>
      <c r="BX153" s="168">
        <f t="shared" si="620"/>
        <v>3.831948984625666E-2</v>
      </c>
      <c r="BY153" s="168">
        <f t="shared" si="620"/>
        <v>-3.0161398591495359E-2</v>
      </c>
      <c r="BZ153" s="353">
        <f t="shared" si="620"/>
        <v>-4.5950766057013204E-2</v>
      </c>
      <c r="CA153" s="353">
        <f t="shared" si="620"/>
        <v>3.5526719386462124E-2</v>
      </c>
      <c r="CB153" s="333">
        <f t="shared" si="620"/>
        <v>-5.2615558055231215E-3</v>
      </c>
      <c r="CC153" s="371"/>
    </row>
    <row r="154" spans="1:81" x14ac:dyDescent="0.3">
      <c r="A154" s="140"/>
      <c r="B154" s="58" t="s">
        <v>34</v>
      </c>
      <c r="C154" s="218"/>
      <c r="D154" s="166">
        <f t="shared" si="614"/>
        <v>0.88263380116626444</v>
      </c>
      <c r="E154" s="166">
        <f t="shared" si="614"/>
        <v>0.9059643220338166</v>
      </c>
      <c r="F154" s="167">
        <f t="shared" si="614"/>
        <v>0.91249940672804042</v>
      </c>
      <c r="G154" s="166">
        <f t="shared" si="614"/>
        <v>0.89817141078009777</v>
      </c>
      <c r="H154" s="166">
        <f t="shared" si="614"/>
        <v>0.93152166046152052</v>
      </c>
      <c r="I154" s="166">
        <f t="shared" si="614"/>
        <v>0.87078377268124696</v>
      </c>
      <c r="J154" s="166">
        <f t="shared" si="614"/>
        <v>0.94127732615944182</v>
      </c>
      <c r="K154" s="166">
        <f t="shared" si="614"/>
        <v>0.88988093430015536</v>
      </c>
      <c r="L154" s="286">
        <f t="shared" si="614"/>
        <v>0.875329375826008</v>
      </c>
      <c r="M154" s="167">
        <f t="shared" si="614"/>
        <v>0.88515189349907486</v>
      </c>
      <c r="N154" s="166">
        <f t="shared" si="614"/>
        <v>0.89945127549690784</v>
      </c>
      <c r="O154" s="167">
        <f t="shared" si="614"/>
        <v>0.85058094329907674</v>
      </c>
      <c r="P154" s="166">
        <f t="shared" si="614"/>
        <v>0.811020527069228</v>
      </c>
      <c r="Q154" s="166">
        <f t="shared" si="614"/>
        <v>0.87275683892376132</v>
      </c>
      <c r="R154" s="166">
        <f t="shared" si="614"/>
        <v>0.86300954087632797</v>
      </c>
      <c r="S154" s="166">
        <f t="shared" si="614"/>
        <v>0.80427611139855859</v>
      </c>
      <c r="T154" s="166">
        <f t="shared" si="614"/>
        <v>0.81694281776675337</v>
      </c>
      <c r="U154" s="166">
        <f t="shared" si="614"/>
        <v>0.88828799857261487</v>
      </c>
      <c r="V154" s="166">
        <f t="shared" si="614"/>
        <v>0.85211946322387155</v>
      </c>
      <c r="W154" s="166">
        <f t="shared" si="614"/>
        <v>0.81921781668982907</v>
      </c>
      <c r="X154" s="286">
        <f t="shared" si="614"/>
        <v>0.83147922093972626</v>
      </c>
      <c r="Y154" s="167">
        <f t="shared" si="614"/>
        <v>0.82335024783546917</v>
      </c>
      <c r="Z154" s="255">
        <f t="shared" si="614"/>
        <v>0.85026295896399173</v>
      </c>
      <c r="AA154" s="255">
        <f t="shared" si="614"/>
        <v>0.88227129770822021</v>
      </c>
      <c r="AB154" s="255">
        <f t="shared" si="614"/>
        <v>0.86813111606821403</v>
      </c>
      <c r="AC154" s="255">
        <f t="shared" si="614"/>
        <v>0.85090696602094928</v>
      </c>
      <c r="AD154" s="255">
        <f t="shared" si="615"/>
        <v>0.79926888689902753</v>
      </c>
      <c r="AE154" s="255">
        <f t="shared" si="616"/>
        <v>0.78706540549028414</v>
      </c>
      <c r="AF154" s="255">
        <f t="shared" si="616"/>
        <v>0.84755107767559756</v>
      </c>
      <c r="AG154" s="255">
        <f t="shared" si="616"/>
        <v>0.81089980679687934</v>
      </c>
      <c r="AH154" s="255">
        <f t="shared" si="616"/>
        <v>0.78063611191802396</v>
      </c>
      <c r="AI154" s="166">
        <f t="shared" si="616"/>
        <v>0.74913587871249265</v>
      </c>
      <c r="AJ154" s="392">
        <f t="shared" si="616"/>
        <v>0.77969863518175886</v>
      </c>
      <c r="AK154" s="206"/>
      <c r="AL154" s="199">
        <f t="shared" si="617"/>
        <v>-8.1135884443141126E-2</v>
      </c>
      <c r="AM154" s="200">
        <f t="shared" si="617"/>
        <v>-3.6654294548274451E-2</v>
      </c>
      <c r="AN154" s="200">
        <f t="shared" si="617"/>
        <v>-5.4235504688346946E-2</v>
      </c>
      <c r="AO154" s="200">
        <f t="shared" si="617"/>
        <v>-0.10454051226144835</v>
      </c>
      <c r="AP154" s="200">
        <f t="shared" si="617"/>
        <v>-0.12300180184537984</v>
      </c>
      <c r="AQ154" s="200">
        <f t="shared" si="617"/>
        <v>2.010169050058238E-2</v>
      </c>
      <c r="AR154" s="200">
        <f t="shared" si="617"/>
        <v>-9.4720079255864204E-2</v>
      </c>
      <c r="AS154" s="200">
        <f t="shared" si="617"/>
        <v>-7.9407384613649601E-2</v>
      </c>
      <c r="AT154" s="200">
        <f t="shared" si="617"/>
        <v>-5.0095605262764513E-2</v>
      </c>
      <c r="AU154" s="200">
        <f t="shared" si="617"/>
        <v>-6.9820384633985169E-2</v>
      </c>
      <c r="AV154" s="200">
        <f t="shared" si="618"/>
        <v>-5.4687027383158358E-2</v>
      </c>
      <c r="AW154" s="200">
        <f t="shared" si="618"/>
        <v>3.7257305914036545E-2</v>
      </c>
      <c r="AX154" s="200">
        <f t="shared" si="618"/>
        <v>7.0418179432973974E-2</v>
      </c>
      <c r="AY154" s="200">
        <f t="shared" si="618"/>
        <v>-2.5035464551336171E-2</v>
      </c>
      <c r="AZ154" s="200">
        <f t="shared" si="618"/>
        <v>-7.3858573930221105E-2</v>
      </c>
      <c r="BA154" s="200">
        <f t="shared" si="618"/>
        <v>-2.1399001741263569E-2</v>
      </c>
      <c r="BB154" s="200">
        <f t="shared" si="618"/>
        <v>3.7466832736857726E-2</v>
      </c>
      <c r="BC154" s="200">
        <f t="shared" si="618"/>
        <v>-8.7120609419569089E-2</v>
      </c>
      <c r="BD154" s="333">
        <f t="shared" si="618"/>
        <v>-8.3888884588318877E-2</v>
      </c>
      <c r="BE154" s="333">
        <f t="shared" si="618"/>
        <v>-8.554738013452011E-2</v>
      </c>
      <c r="BF154" s="170">
        <f t="shared" si="618"/>
        <v>-6.2275261310133168E-2</v>
      </c>
      <c r="BG154" s="218"/>
      <c r="BH154" s="168">
        <f t="shared" si="619"/>
        <v>-7.1613274097036439E-2</v>
      </c>
      <c r="BI154" s="168">
        <f t="shared" si="619"/>
        <v>-3.320748311005528E-2</v>
      </c>
      <c r="BJ154" s="168">
        <f t="shared" si="619"/>
        <v>-4.9489865851712445E-2</v>
      </c>
      <c r="BK154" s="168">
        <f t="shared" si="619"/>
        <v>-9.3895299381539177E-2</v>
      </c>
      <c r="BL154" s="168">
        <f t="shared" si="619"/>
        <v>-0.11457884269476715</v>
      </c>
      <c r="BM154" s="168">
        <f t="shared" si="619"/>
        <v>1.7504225891367908E-2</v>
      </c>
      <c r="BN154" s="168">
        <f t="shared" si="619"/>
        <v>-8.9157862935570265E-2</v>
      </c>
      <c r="BO154" s="168">
        <f t="shared" si="619"/>
        <v>-7.0663117610326287E-2</v>
      </c>
      <c r="BP154" s="168">
        <f t="shared" si="619"/>
        <v>-4.3850154886281745E-2</v>
      </c>
      <c r="BQ154" s="168">
        <f t="shared" si="619"/>
        <v>-6.1801645663605687E-2</v>
      </c>
      <c r="BR154" s="168">
        <f t="shared" si="620"/>
        <v>-4.918831653291611E-2</v>
      </c>
      <c r="BS154" s="168">
        <f t="shared" si="620"/>
        <v>3.1690354409143473E-2</v>
      </c>
      <c r="BT154" s="168">
        <f t="shared" si="620"/>
        <v>5.7110588998986023E-2</v>
      </c>
      <c r="BU154" s="168">
        <f t="shared" si="620"/>
        <v>-2.184987290281204E-2</v>
      </c>
      <c r="BV154" s="168">
        <f t="shared" si="620"/>
        <v>-6.3740653977300443E-2</v>
      </c>
      <c r="BW154" s="168">
        <f t="shared" si="620"/>
        <v>-1.7210705908274448E-2</v>
      </c>
      <c r="BX154" s="168">
        <f t="shared" si="620"/>
        <v>3.0608259908844193E-2</v>
      </c>
      <c r="BY154" s="168">
        <f t="shared" si="620"/>
        <v>-7.7388191775735526E-2</v>
      </c>
      <c r="BZ154" s="353">
        <f t="shared" si="620"/>
        <v>-7.1483351305847598E-2</v>
      </c>
      <c r="CA154" s="353">
        <f t="shared" si="620"/>
        <v>-7.0081937977336417E-2</v>
      </c>
      <c r="CB154" s="333">
        <f t="shared" si="620"/>
        <v>-5.1780585757967401E-2</v>
      </c>
      <c r="CC154" s="371"/>
    </row>
    <row r="155" spans="1:81" ht="15" thickBot="1" x14ac:dyDescent="0.35">
      <c r="A155" s="140"/>
      <c r="B155" s="64" t="s">
        <v>35</v>
      </c>
      <c r="C155" s="219"/>
      <c r="D155" s="173">
        <f t="shared" si="614"/>
        <v>0.65848321244047647</v>
      </c>
      <c r="E155" s="173">
        <f t="shared" si="614"/>
        <v>0.6604888453559149</v>
      </c>
      <c r="F155" s="174">
        <f t="shared" si="614"/>
        <v>0.63219296236192701</v>
      </c>
      <c r="G155" s="173">
        <f t="shared" si="614"/>
        <v>0.66220486856301786</v>
      </c>
      <c r="H155" s="173">
        <f t="shared" si="614"/>
        <v>0.66480878563136825</v>
      </c>
      <c r="I155" s="173">
        <f t="shared" si="614"/>
        <v>0.64341135031137409</v>
      </c>
      <c r="J155" s="173">
        <f t="shared" si="614"/>
        <v>0.66624546403879958</v>
      </c>
      <c r="K155" s="173">
        <f t="shared" si="614"/>
        <v>0.57629131681050949</v>
      </c>
      <c r="L155" s="287">
        <f t="shared" si="614"/>
        <v>0.63623913170655577</v>
      </c>
      <c r="M155" s="174">
        <f t="shared" si="614"/>
        <v>0.66918368623872737</v>
      </c>
      <c r="N155" s="173">
        <f t="shared" si="614"/>
        <v>0.62490944399519943</v>
      </c>
      <c r="O155" s="174">
        <f t="shared" si="614"/>
        <v>0.60842927730362717</v>
      </c>
      <c r="P155" s="173">
        <f t="shared" si="614"/>
        <v>0.527177507035965</v>
      </c>
      <c r="Q155" s="173">
        <f t="shared" si="614"/>
        <v>0.54942760616679587</v>
      </c>
      <c r="R155" s="173">
        <f t="shared" si="614"/>
        <v>0.51977932995090836</v>
      </c>
      <c r="S155" s="173">
        <f t="shared" si="614"/>
        <v>0.52860744065844911</v>
      </c>
      <c r="T155" s="173">
        <f t="shared" si="614"/>
        <v>0.53593763330848077</v>
      </c>
      <c r="U155" s="173">
        <f t="shared" si="614"/>
        <v>0.56546393253607818</v>
      </c>
      <c r="V155" s="173">
        <f t="shared" si="614"/>
        <v>0.50748834216673466</v>
      </c>
      <c r="W155" s="173">
        <f t="shared" si="614"/>
        <v>0.45579484231024309</v>
      </c>
      <c r="X155" s="287">
        <f t="shared" si="614"/>
        <v>0.49737058400887246</v>
      </c>
      <c r="Y155" s="174">
        <f t="shared" si="614"/>
        <v>0.52139638333018967</v>
      </c>
      <c r="Z155" s="173">
        <f t="shared" si="614"/>
        <v>0.52074246181685635</v>
      </c>
      <c r="AA155" s="173">
        <f t="shared" si="614"/>
        <v>0.56711425915678182</v>
      </c>
      <c r="AB155" s="173">
        <f t="shared" si="614"/>
        <v>0.49380593177539017</v>
      </c>
      <c r="AC155" s="173">
        <f t="shared" si="614"/>
        <v>0.45354242149485036</v>
      </c>
      <c r="AD155" s="173">
        <f t="shared" si="615"/>
        <v>0.45696377825656431</v>
      </c>
      <c r="AE155" s="173">
        <f t="shared" si="616"/>
        <v>0.46648589329085149</v>
      </c>
      <c r="AF155" s="173">
        <f t="shared" si="616"/>
        <v>0.52249712413455407</v>
      </c>
      <c r="AG155" s="173">
        <f>(AF71+AF148+AG99-AG71-AG148)/(AF71+AF148+AG99-AG148)</f>
        <v>0.50733395238114487</v>
      </c>
      <c r="AH155" s="322">
        <f>(AG71+AG148+AH99-AH71-AH148)/(AG71+AG148+AH99-AH148)</f>
        <v>0.49855713989016343</v>
      </c>
      <c r="AI155" s="173">
        <f>(AH71+AH148+AI99-AI71-AI148)/(AH71+AH148+AI99-AI148)</f>
        <v>0.47968312877414132</v>
      </c>
      <c r="AJ155" s="393">
        <f>(AI71+AI148+AJ99-AJ71-AJ148)/(AI71+AI148+AJ99-AJ148)</f>
        <v>0.51951552858468286</v>
      </c>
      <c r="AK155" s="219"/>
      <c r="AL155" s="175">
        <f t="shared" si="617"/>
        <v>-0.19940630668147952</v>
      </c>
      <c r="AM155" s="176">
        <f t="shared" si="617"/>
        <v>-0.16815006032277793</v>
      </c>
      <c r="AN155" s="176">
        <f t="shared" si="617"/>
        <v>-0.17781538091001789</v>
      </c>
      <c r="AO155" s="176">
        <f t="shared" si="617"/>
        <v>-0.20174636920817976</v>
      </c>
      <c r="AP155" s="176">
        <f t="shared" si="617"/>
        <v>-0.19384694532954866</v>
      </c>
      <c r="AQ155" s="176">
        <f t="shared" si="617"/>
        <v>-0.12114709778988797</v>
      </c>
      <c r="AR155" s="176">
        <f t="shared" si="617"/>
        <v>-0.2382862329893769</v>
      </c>
      <c r="AS155" s="176">
        <f t="shared" si="617"/>
        <v>-0.20908951945893517</v>
      </c>
      <c r="AT155" s="176">
        <f t="shared" si="617"/>
        <v>-0.21826470705315218</v>
      </c>
      <c r="AU155" s="176">
        <f t="shared" si="617"/>
        <v>-0.22084713950395893</v>
      </c>
      <c r="AV155" s="176">
        <f t="shared" si="618"/>
        <v>-0.16669132332578943</v>
      </c>
      <c r="AW155" s="176">
        <f t="shared" si="618"/>
        <v>-6.79043887071656E-2</v>
      </c>
      <c r="AX155" s="176">
        <f t="shared" si="618"/>
        <v>-6.3302350375692637E-2</v>
      </c>
      <c r="AY155" s="176">
        <f t="shared" si="618"/>
        <v>-0.17451832342555532</v>
      </c>
      <c r="AZ155" s="176">
        <f t="shared" si="618"/>
        <v>-0.12085042262122428</v>
      </c>
      <c r="BA155" s="176">
        <f t="shared" si="618"/>
        <v>-0.11751924507573555</v>
      </c>
      <c r="BB155" s="176">
        <f t="shared" si="618"/>
        <v>-2.5078494844549316E-2</v>
      </c>
      <c r="BC155" s="176">
        <f t="shared" si="618"/>
        <v>-0.10280050912217015</v>
      </c>
      <c r="BD155" s="327">
        <f>IF(ISERROR((AH155-V155)/V155)=TRUE,0,(AH155-V155)/V155)</f>
        <v>-1.759883239571423E-2</v>
      </c>
      <c r="BE155" s="327">
        <f t="shared" si="618"/>
        <v>5.2410172837450274E-2</v>
      </c>
      <c r="BF155" s="177">
        <f t="shared" si="618"/>
        <v>4.4524033563302493E-2</v>
      </c>
      <c r="BG155" s="219"/>
      <c r="BH155" s="175">
        <f t="shared" si="619"/>
        <v>-0.13130570540451147</v>
      </c>
      <c r="BI155" s="176">
        <f t="shared" si="619"/>
        <v>-0.11106123918911903</v>
      </c>
      <c r="BJ155" s="176">
        <f t="shared" si="619"/>
        <v>-0.11241363241101865</v>
      </c>
      <c r="BK155" s="176">
        <f t="shared" si="619"/>
        <v>-0.13359742790456874</v>
      </c>
      <c r="BL155" s="176">
        <f t="shared" si="619"/>
        <v>-0.12887115232288748</v>
      </c>
      <c r="BM155" s="176">
        <f t="shared" si="619"/>
        <v>-7.7947417775295902E-2</v>
      </c>
      <c r="BN155" s="176">
        <f t="shared" si="619"/>
        <v>-0.15875712187206492</v>
      </c>
      <c r="BO155" s="176">
        <f t="shared" si="619"/>
        <v>-0.1204964745002664</v>
      </c>
      <c r="BP155" s="176">
        <f t="shared" si="619"/>
        <v>-0.13886854769768331</v>
      </c>
      <c r="BQ155" s="176">
        <f t="shared" si="619"/>
        <v>-0.1477873029085377</v>
      </c>
      <c r="BR155" s="176">
        <f t="shared" si="620"/>
        <v>-0.10416698217834308</v>
      </c>
      <c r="BS155" s="176">
        <f t="shared" si="620"/>
        <v>-4.131501814684535E-2</v>
      </c>
      <c r="BT155" s="176">
        <f t="shared" si="620"/>
        <v>-3.3371575260574826E-2</v>
      </c>
      <c r="BU155" s="176">
        <f t="shared" si="620"/>
        <v>-9.5885184671945511E-2</v>
      </c>
      <c r="BV155" s="176">
        <f t="shared" si="620"/>
        <v>-6.2815551694344052E-2</v>
      </c>
      <c r="BW155" s="176">
        <f t="shared" si="620"/>
        <v>-6.2121547367597618E-2</v>
      </c>
      <c r="BX155" s="176">
        <f t="shared" si="620"/>
        <v>-1.3440509173926696E-2</v>
      </c>
      <c r="BY155" s="176">
        <f t="shared" si="620"/>
        <v>-5.8129980154933314E-2</v>
      </c>
      <c r="BZ155" s="327">
        <f t="shared" si="620"/>
        <v>-8.9312022765712373E-3</v>
      </c>
      <c r="CA155" s="327">
        <f t="shared" si="620"/>
        <v>2.3888286463898234E-2</v>
      </c>
      <c r="CB155" s="327">
        <f t="shared" si="620"/>
        <v>2.2144944575810399E-2</v>
      </c>
      <c r="CC155" s="372"/>
    </row>
    <row r="156" spans="1:81" x14ac:dyDescent="0.3">
      <c r="A156" s="140"/>
    </row>
    <row r="157" spans="1:81" x14ac:dyDescent="0.3">
      <c r="B157" s="1" t="s">
        <v>22</v>
      </c>
    </row>
    <row r="158" spans="1:81" x14ac:dyDescent="0.3">
      <c r="B158" s="30" t="s">
        <v>187</v>
      </c>
    </row>
    <row r="159" spans="1:81" x14ac:dyDescent="0.3">
      <c r="B159" s="2" t="s">
        <v>165</v>
      </c>
    </row>
    <row r="161" spans="2:2" x14ac:dyDescent="0.3">
      <c r="B161" s="31"/>
    </row>
  </sheetData>
  <mergeCells count="7">
    <mergeCell ref="B1:BH1"/>
    <mergeCell ref="C4:I4"/>
    <mergeCell ref="C3:I3"/>
    <mergeCell ref="C2:I2"/>
    <mergeCell ref="C7:L7"/>
    <mergeCell ref="M7:X7"/>
    <mergeCell ref="Y7:AJ7"/>
  </mergeCells>
  <printOptions horizontalCentered="1"/>
  <pageMargins left="0.15" right="0.15" top="0.25" bottom="0.25" header="0.3" footer="0"/>
  <pageSetup paperSize="3" scale="1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CD161"/>
  <sheetViews>
    <sheetView view="pageBreakPreview" zoomScale="60" zoomScaleNormal="10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09375" defaultRowHeight="14.4" x14ac:dyDescent="0.3"/>
  <cols>
    <col min="1" max="1" width="4.6640625" style="138" customWidth="1"/>
    <col min="2" max="2" width="40.6640625" style="2" customWidth="1"/>
    <col min="3" max="80" width="13.6640625" style="2" customWidth="1"/>
    <col min="81" max="81" width="3.88671875" style="357" customWidth="1"/>
    <col min="82" max="82" width="13.6640625" style="2" hidden="1" customWidth="1"/>
    <col min="83" max="83" width="9.109375" style="2" customWidth="1"/>
    <col min="84" max="16384" width="9.109375" style="2"/>
  </cols>
  <sheetData>
    <row r="1" spans="1:82" ht="15.6" thickTop="1" thickBot="1" x14ac:dyDescent="0.35">
      <c r="B1" s="405" t="s">
        <v>16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  <c r="AO1" s="406"/>
      <c r="AP1" s="406"/>
      <c r="AQ1" s="406"/>
      <c r="AR1" s="406"/>
      <c r="AS1" s="406"/>
      <c r="AT1" s="406"/>
      <c r="AU1" s="406"/>
      <c r="AV1" s="406"/>
      <c r="AW1" s="406"/>
      <c r="AX1" s="406"/>
      <c r="AY1" s="406"/>
      <c r="AZ1" s="406"/>
      <c r="BA1" s="406"/>
      <c r="BB1" s="406"/>
      <c r="BC1" s="406"/>
      <c r="BD1" s="406"/>
      <c r="BE1" s="406"/>
      <c r="BF1" s="406"/>
      <c r="BG1" s="406"/>
      <c r="BH1" s="406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</row>
    <row r="2" spans="1:82" ht="27.6" customHeight="1" thickTop="1" x14ac:dyDescent="0.4">
      <c r="B2" s="225" t="s">
        <v>163</v>
      </c>
      <c r="C2" s="410" t="s">
        <v>570</v>
      </c>
      <c r="D2" s="410"/>
      <c r="E2" s="410"/>
      <c r="F2" s="410"/>
      <c r="G2" s="410"/>
      <c r="H2" s="410"/>
      <c r="I2" s="410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7"/>
      <c r="BG2" s="6"/>
      <c r="BH2" s="7"/>
      <c r="CD2" s="6"/>
    </row>
    <row r="3" spans="1:82" ht="27.6" customHeight="1" x14ac:dyDescent="0.4">
      <c r="B3" s="225" t="s">
        <v>572</v>
      </c>
      <c r="C3" s="409" t="s">
        <v>574</v>
      </c>
      <c r="D3" s="409"/>
      <c r="E3" s="409"/>
      <c r="F3" s="409"/>
      <c r="G3" s="409"/>
      <c r="H3" s="409"/>
      <c r="I3" s="409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/>
      <c r="BG3" s="8"/>
      <c r="BH3" s="9"/>
      <c r="CD3" s="8"/>
    </row>
    <row r="4" spans="1:82" ht="27.6" customHeight="1" x14ac:dyDescent="0.4">
      <c r="B4" s="225" t="s">
        <v>0</v>
      </c>
      <c r="C4" s="407">
        <v>44531</v>
      </c>
      <c r="D4" s="408"/>
      <c r="E4" s="408"/>
      <c r="F4" s="408"/>
      <c r="G4" s="408"/>
      <c r="H4" s="408"/>
      <c r="I4" s="408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"/>
      <c r="BG4" s="8"/>
      <c r="BH4" s="10"/>
      <c r="CD4" s="8"/>
    </row>
    <row r="5" spans="1:82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0"/>
      <c r="BG5" s="8"/>
      <c r="BH5" s="10"/>
      <c r="CD5" s="8"/>
    </row>
    <row r="6" spans="1:82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9"/>
      <c r="BG6" s="17"/>
      <c r="BH6" s="19"/>
      <c r="CD6" s="17" t="s">
        <v>413</v>
      </c>
    </row>
    <row r="7" spans="1:82" s="3" customFormat="1" ht="15" thickBot="1" x14ac:dyDescent="0.35">
      <c r="A7" s="139"/>
      <c r="B7" s="20"/>
      <c r="C7" s="411">
        <v>2019</v>
      </c>
      <c r="D7" s="412"/>
      <c r="E7" s="412"/>
      <c r="F7" s="412"/>
      <c r="G7" s="412"/>
      <c r="H7" s="412"/>
      <c r="I7" s="412"/>
      <c r="J7" s="412"/>
      <c r="K7" s="412"/>
      <c r="L7" s="413"/>
      <c r="M7" s="412">
        <v>2020</v>
      </c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3"/>
      <c r="Y7" s="412">
        <v>2021</v>
      </c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3"/>
      <c r="AK7" s="21" t="s">
        <v>578</v>
      </c>
      <c r="AL7" s="22"/>
      <c r="AM7" s="22"/>
      <c r="AN7" s="22"/>
      <c r="AO7" s="22"/>
      <c r="AP7" s="22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3"/>
      <c r="BG7" s="21" t="s">
        <v>577</v>
      </c>
      <c r="BH7" s="22"/>
      <c r="BI7" s="22"/>
      <c r="BJ7" s="22"/>
      <c r="BK7" s="22"/>
      <c r="BL7" s="22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365"/>
      <c r="CD7" s="362" t="s">
        <v>79</v>
      </c>
    </row>
    <row r="8" spans="1:82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64" t="s">
        <v>4</v>
      </c>
      <c r="M8" s="28" t="s">
        <v>5</v>
      </c>
      <c r="N8" s="292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64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73" t="s">
        <v>4</v>
      </c>
      <c r="AK8" s="26" t="s">
        <v>792</v>
      </c>
      <c r="AL8" s="27" t="s">
        <v>793</v>
      </c>
      <c r="AM8" s="27" t="s">
        <v>794</v>
      </c>
      <c r="AN8" s="27" t="s">
        <v>795</v>
      </c>
      <c r="AO8" s="27" t="s">
        <v>796</v>
      </c>
      <c r="AP8" s="27" t="s">
        <v>797</v>
      </c>
      <c r="AQ8" s="228" t="s">
        <v>798</v>
      </c>
      <c r="AR8" s="228" t="s">
        <v>799</v>
      </c>
      <c r="AS8" s="228" t="s">
        <v>800</v>
      </c>
      <c r="AT8" s="228" t="s">
        <v>801</v>
      </c>
      <c r="AU8" s="228" t="s">
        <v>802</v>
      </c>
      <c r="AV8" s="228" t="s">
        <v>803</v>
      </c>
      <c r="AW8" s="228" t="s">
        <v>804</v>
      </c>
      <c r="AX8" s="228" t="s">
        <v>805</v>
      </c>
      <c r="AY8" s="228" t="s">
        <v>806</v>
      </c>
      <c r="AZ8" s="228" t="s">
        <v>807</v>
      </c>
      <c r="BA8" s="228" t="s">
        <v>808</v>
      </c>
      <c r="BB8" s="228" t="s">
        <v>811</v>
      </c>
      <c r="BC8" s="228" t="s">
        <v>813</v>
      </c>
      <c r="BD8" s="228" t="s">
        <v>815</v>
      </c>
      <c r="BE8" s="228" t="s">
        <v>816</v>
      </c>
      <c r="BF8" s="29" t="s">
        <v>817</v>
      </c>
      <c r="BG8" s="356" t="s">
        <v>792</v>
      </c>
      <c r="BH8" s="27" t="s">
        <v>793</v>
      </c>
      <c r="BI8" s="27" t="s">
        <v>794</v>
      </c>
      <c r="BJ8" s="27" t="s">
        <v>795</v>
      </c>
      <c r="BK8" s="27" t="s">
        <v>796</v>
      </c>
      <c r="BL8" s="27" t="s">
        <v>797</v>
      </c>
      <c r="BM8" s="228" t="s">
        <v>798</v>
      </c>
      <c r="BN8" s="228" t="s">
        <v>799</v>
      </c>
      <c r="BO8" s="228" t="s">
        <v>800</v>
      </c>
      <c r="BP8" s="228" t="s">
        <v>801</v>
      </c>
      <c r="BQ8" s="228" t="s">
        <v>802</v>
      </c>
      <c r="BR8" s="228" t="s">
        <v>803</v>
      </c>
      <c r="BS8" s="228" t="s">
        <v>804</v>
      </c>
      <c r="BT8" s="228" t="s">
        <v>805</v>
      </c>
      <c r="BU8" s="228" t="s">
        <v>806</v>
      </c>
      <c r="BV8" s="228" t="s">
        <v>807</v>
      </c>
      <c r="BW8" s="228" t="s">
        <v>808</v>
      </c>
      <c r="BX8" s="228" t="s">
        <v>811</v>
      </c>
      <c r="BY8" s="228" t="s">
        <v>813</v>
      </c>
      <c r="BZ8" s="228" t="s">
        <v>815</v>
      </c>
      <c r="CA8" s="228" t="s">
        <v>816</v>
      </c>
      <c r="CB8" s="358" t="s">
        <v>817</v>
      </c>
      <c r="CC8" s="366"/>
      <c r="CD8" s="363">
        <v>44555</v>
      </c>
    </row>
    <row r="9" spans="1:82" s="57" customFormat="1" x14ac:dyDescent="0.3">
      <c r="A9" s="140">
        <v>1</v>
      </c>
      <c r="B9" s="51" t="s">
        <v>12</v>
      </c>
      <c r="C9" s="52"/>
      <c r="D9" s="53"/>
      <c r="E9" s="53"/>
      <c r="F9" s="53"/>
      <c r="G9" s="53"/>
      <c r="H9" s="53"/>
      <c r="I9" s="53"/>
      <c r="J9" s="53"/>
      <c r="K9" s="53"/>
      <c r="L9" s="265"/>
      <c r="M9" s="54"/>
      <c r="N9" s="53"/>
      <c r="O9" s="54"/>
      <c r="P9" s="53"/>
      <c r="Q9" s="53"/>
      <c r="R9" s="53"/>
      <c r="S9" s="53"/>
      <c r="T9" s="53"/>
      <c r="U9" s="232"/>
      <c r="V9" s="232"/>
      <c r="W9" s="232"/>
      <c r="X9" s="265"/>
      <c r="Y9" s="293"/>
      <c r="Z9" s="232"/>
      <c r="AA9" s="232"/>
      <c r="AB9" s="232"/>
      <c r="AC9" s="232"/>
      <c r="AD9" s="232"/>
      <c r="AE9" s="232"/>
      <c r="AF9" s="232"/>
      <c r="AG9" s="232"/>
      <c r="AH9" s="232"/>
      <c r="AI9" s="53"/>
      <c r="AJ9" s="376"/>
      <c r="AK9" s="189"/>
      <c r="AL9" s="190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325"/>
      <c r="BE9" s="325"/>
      <c r="BF9" s="192"/>
      <c r="BG9" s="52"/>
      <c r="BH9" s="55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262"/>
      <c r="CA9" s="262"/>
      <c r="CB9" s="262"/>
      <c r="CC9" s="367"/>
      <c r="CD9" s="54"/>
    </row>
    <row r="10" spans="1:82" s="57" customFormat="1" x14ac:dyDescent="0.3">
      <c r="A10" s="140"/>
      <c r="B10" s="58" t="s">
        <v>30</v>
      </c>
      <c r="C10" s="59">
        <v>402439</v>
      </c>
      <c r="D10" s="60">
        <v>402660</v>
      </c>
      <c r="E10" s="60">
        <v>402309</v>
      </c>
      <c r="F10" s="60">
        <v>402127</v>
      </c>
      <c r="G10" s="60">
        <v>402402</v>
      </c>
      <c r="H10" s="60">
        <v>402537</v>
      </c>
      <c r="I10" s="60">
        <v>402999</v>
      </c>
      <c r="J10" s="60">
        <v>403444</v>
      </c>
      <c r="K10" s="60">
        <v>404678</v>
      </c>
      <c r="L10" s="266">
        <v>406006</v>
      </c>
      <c r="M10" s="61">
        <v>405968</v>
      </c>
      <c r="N10" s="60">
        <v>406644</v>
      </c>
      <c r="O10" s="61">
        <v>407456</v>
      </c>
      <c r="P10" s="60">
        <v>408445</v>
      </c>
      <c r="Q10" s="60">
        <v>408144</v>
      </c>
      <c r="R10" s="60">
        <v>408367</v>
      </c>
      <c r="S10" s="60">
        <v>408072</v>
      </c>
      <c r="T10" s="60">
        <v>409305</v>
      </c>
      <c r="U10" s="233">
        <v>409538</v>
      </c>
      <c r="V10" s="233">
        <v>411519</v>
      </c>
      <c r="W10" s="233">
        <v>412275</v>
      </c>
      <c r="X10" s="266">
        <v>412575</v>
      </c>
      <c r="Y10" s="247">
        <v>411563</v>
      </c>
      <c r="Z10" s="233">
        <v>411456</v>
      </c>
      <c r="AA10" s="233">
        <v>411217</v>
      </c>
      <c r="AB10" s="233">
        <v>411633</v>
      </c>
      <c r="AC10" s="233">
        <v>410876</v>
      </c>
      <c r="AD10" s="233">
        <v>411604</v>
      </c>
      <c r="AE10" s="233">
        <v>405517</v>
      </c>
      <c r="AF10" s="233">
        <v>407321</v>
      </c>
      <c r="AG10" s="233">
        <v>406882</v>
      </c>
      <c r="AH10" s="233">
        <v>407991</v>
      </c>
      <c r="AI10" s="60">
        <v>407342</v>
      </c>
      <c r="AJ10" s="100">
        <v>408496</v>
      </c>
      <c r="AK10" s="171">
        <f t="shared" ref="AK10:AT15" si="0">IF(ISERROR((O10-C10)/C10)=TRUE,0,(O10-C10)/C10)</f>
        <v>1.246648560402943E-2</v>
      </c>
      <c r="AL10" s="171">
        <f t="shared" si="0"/>
        <v>1.4366959717876123E-2</v>
      </c>
      <c r="AM10" s="171">
        <f t="shared" si="0"/>
        <v>1.4503776947570152E-2</v>
      </c>
      <c r="AN10" s="171">
        <f t="shared" si="0"/>
        <v>1.5517485769421102E-2</v>
      </c>
      <c r="AO10" s="171">
        <f t="shared" si="0"/>
        <v>1.4090387224715582E-2</v>
      </c>
      <c r="AP10" s="171">
        <f t="shared" si="0"/>
        <v>1.6813361256232347E-2</v>
      </c>
      <c r="AQ10" s="171">
        <f t="shared" si="0"/>
        <v>1.6225846714259837E-2</v>
      </c>
      <c r="AR10" s="171">
        <f t="shared" si="0"/>
        <v>2.0015169391538849E-2</v>
      </c>
      <c r="AS10" s="171">
        <f t="shared" si="0"/>
        <v>1.8772950345706956E-2</v>
      </c>
      <c r="AT10" s="171">
        <f t="shared" si="0"/>
        <v>1.6179563848810117E-2</v>
      </c>
      <c r="AU10" s="171">
        <f t="shared" ref="AU10:BF15" si="1">IF(ISERROR((Y10-M10)/M10)=TRUE,0,(Y10-M10)/M10)</f>
        <v>1.3781874433452882E-2</v>
      </c>
      <c r="AV10" s="171">
        <f t="shared" si="1"/>
        <v>1.183344645439254E-2</v>
      </c>
      <c r="AW10" s="171">
        <f t="shared" si="1"/>
        <v>9.2304445142542997E-3</v>
      </c>
      <c r="AX10" s="171">
        <f t="shared" si="1"/>
        <v>7.8052124521049348E-3</v>
      </c>
      <c r="AY10" s="171">
        <f t="shared" si="1"/>
        <v>6.6937159433925284E-3</v>
      </c>
      <c r="AZ10" s="171">
        <f t="shared" si="1"/>
        <v>7.9266933909938851E-3</v>
      </c>
      <c r="BA10" s="171">
        <f t="shared" si="1"/>
        <v>-6.2611499931384661E-3</v>
      </c>
      <c r="BB10" s="171">
        <f t="shared" si="1"/>
        <v>-4.847241054959016E-3</v>
      </c>
      <c r="BC10" s="171">
        <f t="shared" si="1"/>
        <v>-6.4853566701991022E-3</v>
      </c>
      <c r="BD10" s="326">
        <f t="shared" si="1"/>
        <v>-8.5731157006116356E-3</v>
      </c>
      <c r="BE10" s="326">
        <f t="shared" si="1"/>
        <v>-1.1965314413922746E-2</v>
      </c>
      <c r="BF10" s="193">
        <f t="shared" si="1"/>
        <v>-9.8866872689813978E-3</v>
      </c>
      <c r="BG10" s="59">
        <f t="shared" ref="BG10:BP14" si="2">O10-C10</f>
        <v>5017</v>
      </c>
      <c r="BH10" s="62">
        <f t="shared" si="2"/>
        <v>5785</v>
      </c>
      <c r="BI10" s="63">
        <f t="shared" si="2"/>
        <v>5835</v>
      </c>
      <c r="BJ10" s="63">
        <f t="shared" si="2"/>
        <v>6240</v>
      </c>
      <c r="BK10" s="63">
        <f t="shared" si="2"/>
        <v>5670</v>
      </c>
      <c r="BL10" s="63">
        <f t="shared" si="2"/>
        <v>6768</v>
      </c>
      <c r="BM10" s="63">
        <f t="shared" si="2"/>
        <v>6539</v>
      </c>
      <c r="BN10" s="63">
        <f t="shared" si="2"/>
        <v>8075</v>
      </c>
      <c r="BO10" s="63">
        <f t="shared" si="2"/>
        <v>7597</v>
      </c>
      <c r="BP10" s="63">
        <f t="shared" si="2"/>
        <v>6569</v>
      </c>
      <c r="BQ10" s="63">
        <f t="shared" ref="BQ10:CB14" si="3">Y10-M10</f>
        <v>5595</v>
      </c>
      <c r="BR10" s="63">
        <f t="shared" si="3"/>
        <v>4812</v>
      </c>
      <c r="BS10" s="63">
        <f t="shared" si="3"/>
        <v>3761</v>
      </c>
      <c r="BT10" s="63">
        <f t="shared" si="3"/>
        <v>3188</v>
      </c>
      <c r="BU10" s="63">
        <f t="shared" si="3"/>
        <v>2732</v>
      </c>
      <c r="BV10" s="63">
        <f t="shared" si="3"/>
        <v>3237</v>
      </c>
      <c r="BW10" s="63">
        <f t="shared" si="3"/>
        <v>-2555</v>
      </c>
      <c r="BX10" s="63">
        <f t="shared" si="3"/>
        <v>-1984</v>
      </c>
      <c r="BY10" s="63">
        <f t="shared" si="3"/>
        <v>-2656</v>
      </c>
      <c r="BZ10" s="339">
        <f t="shared" si="3"/>
        <v>-3528</v>
      </c>
      <c r="CA10" s="339">
        <f t="shared" si="3"/>
        <v>-4933</v>
      </c>
      <c r="CB10" s="339">
        <f t="shared" si="3"/>
        <v>-4079</v>
      </c>
      <c r="CC10" s="367"/>
      <c r="CD10" s="61">
        <f>IF(ISERROR(GETPIVOTDATA("VALUE",'CSS WK pvt'!$J$2,"DT_FILE",CD$8,"COMMODITY",CD$6,"TRIM_CAT",TRIM(B10),"TRIM_LINE",A9))=TRUE,0,GETPIVOTDATA("VALUE",'CSS WK pvt'!$J$2,"DT_FILE",CD$8,"COMMODITY",CD$6,"TRIM_CAT",TRIM(B10),"TRIM_LINE",A9))</f>
        <v>408496</v>
      </c>
    </row>
    <row r="11" spans="1:82" s="57" customFormat="1" x14ac:dyDescent="0.3">
      <c r="A11" s="140"/>
      <c r="B11" s="58" t="s">
        <v>31</v>
      </c>
      <c r="C11" s="59">
        <v>33730</v>
      </c>
      <c r="D11" s="60">
        <v>33723</v>
      </c>
      <c r="E11" s="60">
        <v>33714</v>
      </c>
      <c r="F11" s="60">
        <v>33684</v>
      </c>
      <c r="G11" s="60">
        <v>33697</v>
      </c>
      <c r="H11" s="60">
        <v>33700</v>
      </c>
      <c r="I11" s="60">
        <v>33713</v>
      </c>
      <c r="J11" s="60">
        <v>33759</v>
      </c>
      <c r="K11" s="60">
        <v>33874</v>
      </c>
      <c r="L11" s="266">
        <v>33949</v>
      </c>
      <c r="M11" s="61">
        <v>33948</v>
      </c>
      <c r="N11" s="60">
        <v>33981</v>
      </c>
      <c r="O11" s="61">
        <v>33994</v>
      </c>
      <c r="P11" s="60">
        <v>33998</v>
      </c>
      <c r="Q11" s="60">
        <v>34243</v>
      </c>
      <c r="R11" s="60">
        <v>34191</v>
      </c>
      <c r="S11" s="60">
        <v>34453</v>
      </c>
      <c r="T11" s="60">
        <v>33499</v>
      </c>
      <c r="U11" s="233">
        <v>33286</v>
      </c>
      <c r="V11" s="233">
        <v>31441</v>
      </c>
      <c r="W11" s="233">
        <v>30980</v>
      </c>
      <c r="X11" s="266">
        <v>30773</v>
      </c>
      <c r="Y11" s="247">
        <v>32042</v>
      </c>
      <c r="Z11" s="233">
        <v>32487</v>
      </c>
      <c r="AA11" s="233">
        <v>32709</v>
      </c>
      <c r="AB11" s="233">
        <v>32174</v>
      </c>
      <c r="AC11" s="233">
        <v>32601</v>
      </c>
      <c r="AD11" s="233">
        <v>32018</v>
      </c>
      <c r="AE11" s="233">
        <v>37748</v>
      </c>
      <c r="AF11" s="233">
        <v>35848</v>
      </c>
      <c r="AG11" s="233">
        <v>36244</v>
      </c>
      <c r="AH11" s="233">
        <v>35283</v>
      </c>
      <c r="AI11" s="60">
        <v>36339</v>
      </c>
      <c r="AJ11" s="100">
        <v>35504</v>
      </c>
      <c r="AK11" s="171">
        <f t="shared" si="0"/>
        <v>7.8268603616958206E-3</v>
      </c>
      <c r="AL11" s="171">
        <f t="shared" si="0"/>
        <v>8.1546718856566735E-3</v>
      </c>
      <c r="AM11" s="171">
        <f t="shared" si="0"/>
        <v>1.5690810939075754E-2</v>
      </c>
      <c r="AN11" s="171">
        <f t="shared" si="0"/>
        <v>1.5051656572853581E-2</v>
      </c>
      <c r="AO11" s="171">
        <f t="shared" si="0"/>
        <v>2.2435231622993143E-2</v>
      </c>
      <c r="AP11" s="171">
        <f t="shared" si="0"/>
        <v>-5.9643916913946588E-3</v>
      </c>
      <c r="AQ11" s="171">
        <f t="shared" si="0"/>
        <v>-1.266573725269184E-2</v>
      </c>
      <c r="AR11" s="171">
        <f t="shared" si="0"/>
        <v>-6.8663171302467491E-2</v>
      </c>
      <c r="AS11" s="171">
        <f t="shared" si="0"/>
        <v>-8.5434256361811414E-2</v>
      </c>
      <c r="AT11" s="171">
        <f t="shared" si="0"/>
        <v>-9.3552092845150078E-2</v>
      </c>
      <c r="AU11" s="171">
        <f t="shared" si="1"/>
        <v>-5.6144691881701424E-2</v>
      </c>
      <c r="AV11" s="171">
        <f t="shared" si="1"/>
        <v>-4.396574556369736E-2</v>
      </c>
      <c r="AW11" s="171">
        <f t="shared" si="1"/>
        <v>-3.7800788374419018E-2</v>
      </c>
      <c r="AX11" s="171">
        <f t="shared" si="1"/>
        <v>-5.3650214718512855E-2</v>
      </c>
      <c r="AY11" s="171">
        <f t="shared" si="1"/>
        <v>-4.7951406126799635E-2</v>
      </c>
      <c r="AZ11" s="171">
        <f t="shared" si="1"/>
        <v>-6.3554736626597649E-2</v>
      </c>
      <c r="BA11" s="171">
        <f t="shared" si="1"/>
        <v>9.5637535192871451E-2</v>
      </c>
      <c r="BB11" s="171">
        <f t="shared" si="1"/>
        <v>7.0121496164064601E-2</v>
      </c>
      <c r="BC11" s="171">
        <f t="shared" si="1"/>
        <v>8.8866189989785502E-2</v>
      </c>
      <c r="BD11" s="326">
        <f t="shared" si="1"/>
        <v>0.12219713113450589</v>
      </c>
      <c r="BE11" s="326">
        <f t="shared" si="1"/>
        <v>0.17298256939961265</v>
      </c>
      <c r="BF11" s="193">
        <f t="shared" si="1"/>
        <v>0.15373866701329086</v>
      </c>
      <c r="BG11" s="59">
        <f t="shared" si="2"/>
        <v>264</v>
      </c>
      <c r="BH11" s="62">
        <f t="shared" si="2"/>
        <v>275</v>
      </c>
      <c r="BI11" s="63">
        <f t="shared" si="2"/>
        <v>529</v>
      </c>
      <c r="BJ11" s="63">
        <f t="shared" si="2"/>
        <v>507</v>
      </c>
      <c r="BK11" s="63">
        <f t="shared" si="2"/>
        <v>756</v>
      </c>
      <c r="BL11" s="63">
        <f t="shared" si="2"/>
        <v>-201</v>
      </c>
      <c r="BM11" s="63">
        <f t="shared" si="2"/>
        <v>-427</v>
      </c>
      <c r="BN11" s="63">
        <f t="shared" si="2"/>
        <v>-2318</v>
      </c>
      <c r="BO11" s="63">
        <f t="shared" si="2"/>
        <v>-2894</v>
      </c>
      <c r="BP11" s="63">
        <f t="shared" si="2"/>
        <v>-3176</v>
      </c>
      <c r="BQ11" s="63">
        <f t="shared" si="3"/>
        <v>-1906</v>
      </c>
      <c r="BR11" s="63">
        <f t="shared" si="3"/>
        <v>-1494</v>
      </c>
      <c r="BS11" s="63">
        <f t="shared" si="3"/>
        <v>-1285</v>
      </c>
      <c r="BT11" s="63">
        <f t="shared" si="3"/>
        <v>-1824</v>
      </c>
      <c r="BU11" s="63">
        <f t="shared" si="3"/>
        <v>-1642</v>
      </c>
      <c r="BV11" s="63">
        <f t="shared" si="3"/>
        <v>-2173</v>
      </c>
      <c r="BW11" s="63">
        <f t="shared" si="3"/>
        <v>3295</v>
      </c>
      <c r="BX11" s="63">
        <f t="shared" si="3"/>
        <v>2349</v>
      </c>
      <c r="BY11" s="63">
        <f t="shared" si="3"/>
        <v>2958</v>
      </c>
      <c r="BZ11" s="339">
        <f t="shared" si="3"/>
        <v>3842</v>
      </c>
      <c r="CA11" s="339">
        <f t="shared" si="3"/>
        <v>5359</v>
      </c>
      <c r="CB11" s="339">
        <f t="shared" si="3"/>
        <v>4731</v>
      </c>
      <c r="CC11" s="367"/>
      <c r="CD11" s="61">
        <f>IF(ISERROR(GETPIVOTDATA("VALUE",'CSS WK pvt'!$J$2,"DT_FILE",CD$8,"COMMODITY",CD$6,"TRIM_CAT",TRIM(B11),"TRIM_LINE",A9))=TRUE,0,GETPIVOTDATA("VALUE",'CSS WK pvt'!$J$2,"DT_FILE",CD$8,"COMMODITY",CD$6,"TRIM_CAT",TRIM(B11),"TRIM_LINE",A9))</f>
        <v>35504</v>
      </c>
    </row>
    <row r="12" spans="1:82" s="57" customFormat="1" x14ac:dyDescent="0.3">
      <c r="A12" s="140"/>
      <c r="B12" s="58" t="s">
        <v>32</v>
      </c>
      <c r="C12" s="59">
        <v>50972</v>
      </c>
      <c r="D12" s="60">
        <v>51024</v>
      </c>
      <c r="E12" s="60">
        <v>51082</v>
      </c>
      <c r="F12" s="60">
        <v>51217</v>
      </c>
      <c r="G12" s="60">
        <v>51283</v>
      </c>
      <c r="H12" s="60">
        <v>51370</v>
      </c>
      <c r="I12" s="60">
        <v>51491</v>
      </c>
      <c r="J12" s="60">
        <v>51581</v>
      </c>
      <c r="K12" s="60">
        <v>51829</v>
      </c>
      <c r="L12" s="266">
        <v>52070</v>
      </c>
      <c r="M12" s="61">
        <v>52138</v>
      </c>
      <c r="N12" s="60">
        <v>52326</v>
      </c>
      <c r="O12" s="61">
        <v>52454</v>
      </c>
      <c r="P12" s="60">
        <v>52639</v>
      </c>
      <c r="Q12" s="60">
        <v>52655</v>
      </c>
      <c r="R12" s="60">
        <v>52675</v>
      </c>
      <c r="S12" s="60">
        <v>52739</v>
      </c>
      <c r="T12" s="60">
        <v>52722</v>
      </c>
      <c r="U12" s="233">
        <v>52718</v>
      </c>
      <c r="V12" s="233">
        <v>52723</v>
      </c>
      <c r="W12" s="233">
        <v>52768</v>
      </c>
      <c r="X12" s="266">
        <v>52816</v>
      </c>
      <c r="Y12" s="247">
        <v>52814</v>
      </c>
      <c r="Z12" s="233">
        <v>52883</v>
      </c>
      <c r="AA12" s="233">
        <v>52901</v>
      </c>
      <c r="AB12" s="233">
        <v>52943</v>
      </c>
      <c r="AC12" s="233">
        <v>52963</v>
      </c>
      <c r="AD12" s="233">
        <v>52985</v>
      </c>
      <c r="AE12" s="233">
        <v>52999</v>
      </c>
      <c r="AF12" s="233">
        <v>53034</v>
      </c>
      <c r="AG12" s="233">
        <v>53022</v>
      </c>
      <c r="AH12" s="233">
        <v>53126</v>
      </c>
      <c r="AI12" s="60">
        <v>53206</v>
      </c>
      <c r="AJ12" s="100">
        <v>53278</v>
      </c>
      <c r="AK12" s="171">
        <f t="shared" si="0"/>
        <v>2.9074786157105861E-2</v>
      </c>
      <c r="AL12" s="171">
        <f t="shared" si="0"/>
        <v>3.1651771715271247E-2</v>
      </c>
      <c r="AM12" s="171">
        <f t="shared" si="0"/>
        <v>3.0793625934771543E-2</v>
      </c>
      <c r="AN12" s="171">
        <f t="shared" si="0"/>
        <v>2.8467110529706935E-2</v>
      </c>
      <c r="AO12" s="171">
        <f t="shared" si="0"/>
        <v>2.8391474757716983E-2</v>
      </c>
      <c r="AP12" s="171">
        <f t="shared" si="0"/>
        <v>2.6318863149698269E-2</v>
      </c>
      <c r="AQ12" s="171">
        <f t="shared" si="0"/>
        <v>2.3829407080849081E-2</v>
      </c>
      <c r="AR12" s="171">
        <f t="shared" si="0"/>
        <v>2.2139935247474846E-2</v>
      </c>
      <c r="AS12" s="171">
        <f t="shared" si="0"/>
        <v>1.8117270254104846E-2</v>
      </c>
      <c r="AT12" s="171">
        <f t="shared" si="0"/>
        <v>1.4326867678125601E-2</v>
      </c>
      <c r="AU12" s="171">
        <f t="shared" si="1"/>
        <v>1.2965591315355404E-2</v>
      </c>
      <c r="AV12" s="171">
        <f t="shared" si="1"/>
        <v>1.0644803730459045E-2</v>
      </c>
      <c r="AW12" s="171">
        <f t="shared" si="1"/>
        <v>8.5217523925725392E-3</v>
      </c>
      <c r="AX12" s="171">
        <f t="shared" si="1"/>
        <v>5.7751856988164669E-3</v>
      </c>
      <c r="AY12" s="171">
        <f t="shared" si="1"/>
        <v>5.8493970183268445E-3</v>
      </c>
      <c r="AZ12" s="171">
        <f t="shared" si="1"/>
        <v>5.8851447555766491E-3</v>
      </c>
      <c r="BA12" s="171">
        <f t="shared" si="1"/>
        <v>4.9299379965490435E-3</v>
      </c>
      <c r="BB12" s="171">
        <f t="shared" si="1"/>
        <v>5.9178331626266074E-3</v>
      </c>
      <c r="BC12" s="171">
        <f t="shared" si="1"/>
        <v>5.7665313555142457E-3</v>
      </c>
      <c r="BD12" s="326">
        <f t="shared" si="1"/>
        <v>7.6437228534036381E-3</v>
      </c>
      <c r="BE12" s="326">
        <f t="shared" si="1"/>
        <v>8.3004851425106125E-3</v>
      </c>
      <c r="BF12" s="193">
        <f t="shared" si="1"/>
        <v>8.7473492880945167E-3</v>
      </c>
      <c r="BG12" s="59">
        <f t="shared" si="2"/>
        <v>1482</v>
      </c>
      <c r="BH12" s="62">
        <f t="shared" si="2"/>
        <v>1615</v>
      </c>
      <c r="BI12" s="63">
        <f t="shared" si="2"/>
        <v>1573</v>
      </c>
      <c r="BJ12" s="63">
        <f t="shared" si="2"/>
        <v>1458</v>
      </c>
      <c r="BK12" s="63">
        <f t="shared" si="2"/>
        <v>1456</v>
      </c>
      <c r="BL12" s="63">
        <f t="shared" si="2"/>
        <v>1352</v>
      </c>
      <c r="BM12" s="63">
        <f t="shared" si="2"/>
        <v>1227</v>
      </c>
      <c r="BN12" s="63">
        <f t="shared" si="2"/>
        <v>1142</v>
      </c>
      <c r="BO12" s="63">
        <f t="shared" si="2"/>
        <v>939</v>
      </c>
      <c r="BP12" s="63">
        <f t="shared" si="2"/>
        <v>746</v>
      </c>
      <c r="BQ12" s="63">
        <f t="shared" si="3"/>
        <v>676</v>
      </c>
      <c r="BR12" s="63">
        <f t="shared" si="3"/>
        <v>557</v>
      </c>
      <c r="BS12" s="63">
        <f t="shared" si="3"/>
        <v>447</v>
      </c>
      <c r="BT12" s="63">
        <f t="shared" si="3"/>
        <v>304</v>
      </c>
      <c r="BU12" s="63">
        <f t="shared" si="3"/>
        <v>308</v>
      </c>
      <c r="BV12" s="63">
        <f t="shared" si="3"/>
        <v>310</v>
      </c>
      <c r="BW12" s="63">
        <f t="shared" si="3"/>
        <v>260</v>
      </c>
      <c r="BX12" s="63">
        <f t="shared" si="3"/>
        <v>312</v>
      </c>
      <c r="BY12" s="63">
        <f t="shared" si="3"/>
        <v>304</v>
      </c>
      <c r="BZ12" s="339">
        <f t="shared" si="3"/>
        <v>403</v>
      </c>
      <c r="CA12" s="339">
        <f t="shared" si="3"/>
        <v>438</v>
      </c>
      <c r="CB12" s="339">
        <f t="shared" si="3"/>
        <v>462</v>
      </c>
      <c r="CC12" s="367"/>
      <c r="CD12" s="61">
        <f>IF(ISERROR(GETPIVOTDATA("VALUE",'CSS WK pvt'!$J$2,"DT_FILE",CD$8,"COMMODITY",CD$6,"TRIM_CAT",TRIM(B12),"TRIM_LINE",A9))=TRUE,0,GETPIVOTDATA("VALUE",'CSS WK pvt'!$J$2,"DT_FILE",CD$8,"COMMODITY",CD$6,"TRIM_CAT",TRIM(B12),"TRIM_LINE",A9))</f>
        <v>53278</v>
      </c>
    </row>
    <row r="13" spans="1:82" s="57" customFormat="1" x14ac:dyDescent="0.3">
      <c r="A13" s="140"/>
      <c r="B13" s="58" t="s">
        <v>33</v>
      </c>
      <c r="C13" s="59">
        <v>8072</v>
      </c>
      <c r="D13" s="60">
        <v>8078</v>
      </c>
      <c r="E13" s="60">
        <v>8081</v>
      </c>
      <c r="F13" s="60">
        <v>8094</v>
      </c>
      <c r="G13" s="60">
        <v>8108</v>
      </c>
      <c r="H13" s="60">
        <v>8110</v>
      </c>
      <c r="I13" s="60">
        <v>8121</v>
      </c>
      <c r="J13" s="60">
        <v>8126</v>
      </c>
      <c r="K13" s="60">
        <v>8143</v>
      </c>
      <c r="L13" s="266">
        <v>8162</v>
      </c>
      <c r="M13" s="61">
        <v>8165</v>
      </c>
      <c r="N13" s="60">
        <v>8185</v>
      </c>
      <c r="O13" s="61">
        <v>8195</v>
      </c>
      <c r="P13" s="60">
        <v>8201</v>
      </c>
      <c r="Q13" s="60">
        <v>8199</v>
      </c>
      <c r="R13" s="60">
        <v>8185</v>
      </c>
      <c r="S13" s="60">
        <v>8189</v>
      </c>
      <c r="T13" s="60">
        <v>8185</v>
      </c>
      <c r="U13" s="233">
        <v>8161</v>
      </c>
      <c r="V13" s="233">
        <v>8149</v>
      </c>
      <c r="W13" s="233">
        <v>8148</v>
      </c>
      <c r="X13" s="266">
        <v>8146</v>
      </c>
      <c r="Y13" s="247">
        <v>8141</v>
      </c>
      <c r="Z13" s="233">
        <v>8134</v>
      </c>
      <c r="AA13" s="233">
        <v>8134</v>
      </c>
      <c r="AB13" s="233">
        <v>8120</v>
      </c>
      <c r="AC13" s="233">
        <v>8115</v>
      </c>
      <c r="AD13" s="233">
        <v>8112</v>
      </c>
      <c r="AE13" s="233">
        <v>8113</v>
      </c>
      <c r="AF13" s="233">
        <v>8077</v>
      </c>
      <c r="AG13" s="233">
        <v>8063</v>
      </c>
      <c r="AH13" s="233">
        <v>8045</v>
      </c>
      <c r="AI13" s="60">
        <v>8035</v>
      </c>
      <c r="AJ13" s="100">
        <v>8031</v>
      </c>
      <c r="AK13" s="171">
        <f t="shared" si="0"/>
        <v>1.5237859266600595E-2</v>
      </c>
      <c r="AL13" s="171">
        <f t="shared" si="0"/>
        <v>1.5226541223075018E-2</v>
      </c>
      <c r="AM13" s="171">
        <f t="shared" si="0"/>
        <v>1.4602153198861528E-2</v>
      </c>
      <c r="AN13" s="171">
        <f t="shared" si="0"/>
        <v>1.124289597232518E-2</v>
      </c>
      <c r="AO13" s="171">
        <f t="shared" si="0"/>
        <v>9.990133201776023E-3</v>
      </c>
      <c r="AP13" s="171">
        <f t="shared" si="0"/>
        <v>9.2478421701602965E-3</v>
      </c>
      <c r="AQ13" s="171">
        <f t="shared" si="0"/>
        <v>4.9255017854943975E-3</v>
      </c>
      <c r="AR13" s="171">
        <f t="shared" si="0"/>
        <v>2.8304208712773811E-3</v>
      </c>
      <c r="AS13" s="171">
        <f t="shared" si="0"/>
        <v>6.1402431536288838E-4</v>
      </c>
      <c r="AT13" s="171">
        <f t="shared" si="0"/>
        <v>-1.9603038470962998E-3</v>
      </c>
      <c r="AU13" s="171">
        <f t="shared" si="1"/>
        <v>-2.9393753827311698E-3</v>
      </c>
      <c r="AV13" s="171">
        <f t="shared" si="1"/>
        <v>-6.2309102015882713E-3</v>
      </c>
      <c r="AW13" s="171">
        <f t="shared" si="1"/>
        <v>-7.4435631482611345E-3</v>
      </c>
      <c r="AX13" s="171">
        <f t="shared" si="1"/>
        <v>-9.8768442872820394E-3</v>
      </c>
      <c r="AY13" s="171">
        <f t="shared" si="1"/>
        <v>-1.0245151847786316E-2</v>
      </c>
      <c r="AZ13" s="171">
        <f t="shared" si="1"/>
        <v>-8.9187538179596824E-3</v>
      </c>
      <c r="BA13" s="171">
        <f t="shared" si="1"/>
        <v>-9.2807424593967514E-3</v>
      </c>
      <c r="BB13" s="171">
        <f t="shared" si="1"/>
        <v>-1.3194868662186927E-2</v>
      </c>
      <c r="BC13" s="171">
        <f t="shared" si="1"/>
        <v>-1.200833231221664E-2</v>
      </c>
      <c r="BD13" s="326">
        <f t="shared" si="1"/>
        <v>-1.2762302122959873E-2</v>
      </c>
      <c r="BE13" s="326">
        <f t="shared" si="1"/>
        <v>-1.3868433971526754E-2</v>
      </c>
      <c r="BF13" s="193">
        <f t="shared" si="1"/>
        <v>-1.4117358212619691E-2</v>
      </c>
      <c r="BG13" s="59">
        <f t="shared" si="2"/>
        <v>123</v>
      </c>
      <c r="BH13" s="62">
        <f t="shared" si="2"/>
        <v>123</v>
      </c>
      <c r="BI13" s="63">
        <f t="shared" si="2"/>
        <v>118</v>
      </c>
      <c r="BJ13" s="63">
        <f t="shared" si="2"/>
        <v>91</v>
      </c>
      <c r="BK13" s="63">
        <f t="shared" si="2"/>
        <v>81</v>
      </c>
      <c r="BL13" s="63">
        <f t="shared" si="2"/>
        <v>75</v>
      </c>
      <c r="BM13" s="63">
        <f t="shared" si="2"/>
        <v>40</v>
      </c>
      <c r="BN13" s="63">
        <f t="shared" si="2"/>
        <v>23</v>
      </c>
      <c r="BO13" s="63">
        <f t="shared" si="2"/>
        <v>5</v>
      </c>
      <c r="BP13" s="63">
        <f t="shared" si="2"/>
        <v>-16</v>
      </c>
      <c r="BQ13" s="63">
        <f t="shared" si="3"/>
        <v>-24</v>
      </c>
      <c r="BR13" s="63">
        <f t="shared" si="3"/>
        <v>-51</v>
      </c>
      <c r="BS13" s="63">
        <f t="shared" si="3"/>
        <v>-61</v>
      </c>
      <c r="BT13" s="63">
        <f t="shared" si="3"/>
        <v>-81</v>
      </c>
      <c r="BU13" s="63">
        <f t="shared" si="3"/>
        <v>-84</v>
      </c>
      <c r="BV13" s="63">
        <f t="shared" si="3"/>
        <v>-73</v>
      </c>
      <c r="BW13" s="63">
        <f t="shared" si="3"/>
        <v>-76</v>
      </c>
      <c r="BX13" s="63">
        <f t="shared" si="3"/>
        <v>-108</v>
      </c>
      <c r="BY13" s="63">
        <f t="shared" si="3"/>
        <v>-98</v>
      </c>
      <c r="BZ13" s="339">
        <f t="shared" si="3"/>
        <v>-104</v>
      </c>
      <c r="CA13" s="339">
        <f t="shared" si="3"/>
        <v>-113</v>
      </c>
      <c r="CB13" s="339">
        <f t="shared" si="3"/>
        <v>-115</v>
      </c>
      <c r="CC13" s="367"/>
      <c r="CD13" s="61">
        <f>IF(ISERROR(GETPIVOTDATA("VALUE",'CSS WK pvt'!$J$2,"DT_FILE",CD$8,"COMMODITY",CD$6,"TRIM_CAT",TRIM(B13),"TRIM_LINE",A9))=TRUE,0,GETPIVOTDATA("VALUE",'CSS WK pvt'!$J$2,"DT_FILE",CD$8,"COMMODITY",CD$6,"TRIM_CAT",TRIM(B13),"TRIM_LINE",A9))</f>
        <v>8031</v>
      </c>
    </row>
    <row r="14" spans="1:82" s="57" customFormat="1" x14ac:dyDescent="0.3">
      <c r="A14" s="140"/>
      <c r="B14" s="58" t="s">
        <v>34</v>
      </c>
      <c r="C14" s="59">
        <v>1042</v>
      </c>
      <c r="D14" s="60">
        <v>1043</v>
      </c>
      <c r="E14" s="60">
        <v>1044</v>
      </c>
      <c r="F14" s="60">
        <v>1045</v>
      </c>
      <c r="G14" s="60">
        <v>1045</v>
      </c>
      <c r="H14" s="60">
        <v>1047</v>
      </c>
      <c r="I14" s="60">
        <v>1049</v>
      </c>
      <c r="J14" s="60">
        <v>1049</v>
      </c>
      <c r="K14" s="60">
        <v>1050</v>
      </c>
      <c r="L14" s="266">
        <v>1052</v>
      </c>
      <c r="M14" s="61">
        <v>1052</v>
      </c>
      <c r="N14" s="60">
        <v>1053</v>
      </c>
      <c r="O14" s="61">
        <v>1054</v>
      </c>
      <c r="P14" s="60">
        <v>1056</v>
      </c>
      <c r="Q14" s="60">
        <v>1055</v>
      </c>
      <c r="R14" s="60">
        <v>1055</v>
      </c>
      <c r="S14" s="60">
        <v>1052</v>
      </c>
      <c r="T14" s="60">
        <v>1051</v>
      </c>
      <c r="U14" s="233">
        <v>1050</v>
      </c>
      <c r="V14" s="233">
        <v>1046</v>
      </c>
      <c r="W14" s="233">
        <v>1047</v>
      </c>
      <c r="X14" s="266">
        <v>1046</v>
      </c>
      <c r="Y14" s="247">
        <v>1044</v>
      </c>
      <c r="Z14" s="233">
        <v>1040</v>
      </c>
      <c r="AA14" s="233">
        <v>1041</v>
      </c>
      <c r="AB14" s="233">
        <v>1036</v>
      </c>
      <c r="AC14" s="233">
        <v>1035</v>
      </c>
      <c r="AD14" s="233">
        <v>1037</v>
      </c>
      <c r="AE14" s="233">
        <v>1037</v>
      </c>
      <c r="AF14" s="233">
        <v>1040</v>
      </c>
      <c r="AG14" s="233">
        <v>1036</v>
      </c>
      <c r="AH14" s="233">
        <v>1035</v>
      </c>
      <c r="AI14" s="60">
        <v>1034</v>
      </c>
      <c r="AJ14" s="100">
        <v>1039</v>
      </c>
      <c r="AK14" s="171">
        <f t="shared" si="0"/>
        <v>1.1516314779270634E-2</v>
      </c>
      <c r="AL14" s="171">
        <f t="shared" si="0"/>
        <v>1.2464046021093002E-2</v>
      </c>
      <c r="AM14" s="171">
        <f t="shared" si="0"/>
        <v>1.0536398467432951E-2</v>
      </c>
      <c r="AN14" s="171">
        <f t="shared" si="0"/>
        <v>9.5693779904306216E-3</v>
      </c>
      <c r="AO14" s="171">
        <f t="shared" si="0"/>
        <v>6.6985645933014355E-3</v>
      </c>
      <c r="AP14" s="171">
        <f t="shared" si="0"/>
        <v>3.8204393505253103E-3</v>
      </c>
      <c r="AQ14" s="171">
        <f t="shared" si="0"/>
        <v>9.5328884652049568E-4</v>
      </c>
      <c r="AR14" s="171">
        <f t="shared" si="0"/>
        <v>-2.859866539561487E-3</v>
      </c>
      <c r="AS14" s="171">
        <f t="shared" si="0"/>
        <v>-2.8571428571428571E-3</v>
      </c>
      <c r="AT14" s="171">
        <f t="shared" si="0"/>
        <v>-5.7034220532319393E-3</v>
      </c>
      <c r="AU14" s="171">
        <f t="shared" si="1"/>
        <v>-7.6045627376425855E-3</v>
      </c>
      <c r="AV14" s="171">
        <f t="shared" si="1"/>
        <v>-1.2345679012345678E-2</v>
      </c>
      <c r="AW14" s="171">
        <f t="shared" si="1"/>
        <v>-1.2333965844402278E-2</v>
      </c>
      <c r="AX14" s="171">
        <f t="shared" si="1"/>
        <v>-1.893939393939394E-2</v>
      </c>
      <c r="AY14" s="171">
        <f t="shared" si="1"/>
        <v>-1.8957345971563982E-2</v>
      </c>
      <c r="AZ14" s="171">
        <f t="shared" si="1"/>
        <v>-1.7061611374407582E-2</v>
      </c>
      <c r="BA14" s="171">
        <f t="shared" si="1"/>
        <v>-1.4258555133079848E-2</v>
      </c>
      <c r="BB14" s="171">
        <f t="shared" si="1"/>
        <v>-1.0466222645099905E-2</v>
      </c>
      <c r="BC14" s="171">
        <f t="shared" si="1"/>
        <v>-1.3333333333333334E-2</v>
      </c>
      <c r="BD14" s="326">
        <f t="shared" si="1"/>
        <v>-1.0516252390057362E-2</v>
      </c>
      <c r="BE14" s="326">
        <f t="shared" si="1"/>
        <v>-1.2416427889207259E-2</v>
      </c>
      <c r="BF14" s="193">
        <f t="shared" si="1"/>
        <v>-6.6921606118546849E-3</v>
      </c>
      <c r="BG14" s="59">
        <f t="shared" si="2"/>
        <v>12</v>
      </c>
      <c r="BH14" s="62">
        <f t="shared" si="2"/>
        <v>13</v>
      </c>
      <c r="BI14" s="63">
        <f t="shared" si="2"/>
        <v>11</v>
      </c>
      <c r="BJ14" s="63">
        <f t="shared" si="2"/>
        <v>10</v>
      </c>
      <c r="BK14" s="63">
        <f t="shared" si="2"/>
        <v>7</v>
      </c>
      <c r="BL14" s="63">
        <f t="shared" si="2"/>
        <v>4</v>
      </c>
      <c r="BM14" s="63">
        <f t="shared" si="2"/>
        <v>1</v>
      </c>
      <c r="BN14" s="63">
        <f t="shared" si="2"/>
        <v>-3</v>
      </c>
      <c r="BO14" s="63">
        <f t="shared" si="2"/>
        <v>-3</v>
      </c>
      <c r="BP14" s="63">
        <f t="shared" si="2"/>
        <v>-6</v>
      </c>
      <c r="BQ14" s="63">
        <f t="shared" si="3"/>
        <v>-8</v>
      </c>
      <c r="BR14" s="63">
        <f t="shared" si="3"/>
        <v>-13</v>
      </c>
      <c r="BS14" s="63">
        <f t="shared" si="3"/>
        <v>-13</v>
      </c>
      <c r="BT14" s="63">
        <f t="shared" si="3"/>
        <v>-20</v>
      </c>
      <c r="BU14" s="62">
        <f t="shared" si="3"/>
        <v>-20</v>
      </c>
      <c r="BV14" s="62">
        <f t="shared" si="3"/>
        <v>-18</v>
      </c>
      <c r="BW14" s="62">
        <f t="shared" si="3"/>
        <v>-15</v>
      </c>
      <c r="BX14" s="62">
        <f t="shared" si="3"/>
        <v>-11</v>
      </c>
      <c r="BY14" s="62">
        <f t="shared" si="3"/>
        <v>-14</v>
      </c>
      <c r="BZ14" s="355">
        <f t="shared" si="3"/>
        <v>-11</v>
      </c>
      <c r="CA14" s="355">
        <f t="shared" si="3"/>
        <v>-13</v>
      </c>
      <c r="CB14" s="339">
        <f t="shared" si="3"/>
        <v>-7</v>
      </c>
      <c r="CC14" s="367"/>
      <c r="CD14" s="61">
        <f>IF(ISERROR(GETPIVOTDATA("VALUE",'CSS WK pvt'!$J$2,"DT_FILE",CD$8,"COMMODITY",CD$6,"TRIM_CAT",TRIM(B14),"TRIM_LINE",A9))=TRUE,0,GETPIVOTDATA("VALUE",'CSS WK pvt'!$J$2,"DT_FILE",CD$8,"COMMODITY",CD$6,"TRIM_CAT",TRIM(B14),"TRIM_LINE",A9))</f>
        <v>1039</v>
      </c>
    </row>
    <row r="15" spans="1:82" s="70" customFormat="1" ht="15" thickBot="1" x14ac:dyDescent="0.35">
      <c r="A15" s="141"/>
      <c r="B15" s="64" t="s">
        <v>35</v>
      </c>
      <c r="C15" s="65">
        <f>SUM(C10:C14)</f>
        <v>496255</v>
      </c>
      <c r="D15" s="66">
        <f t="shared" ref="D15:CD15" si="4">SUM(D10:D14)</f>
        <v>496528</v>
      </c>
      <c r="E15" s="66">
        <f t="shared" si="4"/>
        <v>496230</v>
      </c>
      <c r="F15" s="66">
        <f t="shared" si="4"/>
        <v>496167</v>
      </c>
      <c r="G15" s="66">
        <f t="shared" si="4"/>
        <v>496535</v>
      </c>
      <c r="H15" s="66">
        <f t="shared" si="4"/>
        <v>496764</v>
      </c>
      <c r="I15" s="66">
        <f t="shared" si="4"/>
        <v>497373</v>
      </c>
      <c r="J15" s="66">
        <f t="shared" si="4"/>
        <v>497959</v>
      </c>
      <c r="K15" s="66">
        <f t="shared" si="4"/>
        <v>499574</v>
      </c>
      <c r="L15" s="267">
        <f t="shared" si="4"/>
        <v>501239</v>
      </c>
      <c r="M15" s="67">
        <f t="shared" si="4"/>
        <v>501271</v>
      </c>
      <c r="N15" s="66">
        <f t="shared" si="4"/>
        <v>502189</v>
      </c>
      <c r="O15" s="67">
        <f t="shared" si="4"/>
        <v>503153</v>
      </c>
      <c r="P15" s="66">
        <v>504339</v>
      </c>
      <c r="Q15" s="66">
        <v>504296</v>
      </c>
      <c r="R15" s="66">
        <v>504473</v>
      </c>
      <c r="S15" s="66">
        <v>504505</v>
      </c>
      <c r="T15" s="66">
        <v>504762</v>
      </c>
      <c r="U15" s="234">
        <v>504753</v>
      </c>
      <c r="V15" s="234">
        <v>504878</v>
      </c>
      <c r="W15" s="234">
        <v>505218</v>
      </c>
      <c r="X15" s="267">
        <v>505356</v>
      </c>
      <c r="Y15" s="294">
        <v>505604</v>
      </c>
      <c r="Z15" s="234">
        <v>506000</v>
      </c>
      <c r="AA15" s="234">
        <v>506002</v>
      </c>
      <c r="AB15" s="234">
        <v>505906</v>
      </c>
      <c r="AC15" s="234">
        <v>505590</v>
      </c>
      <c r="AD15" s="234">
        <v>505756</v>
      </c>
      <c r="AE15" s="234">
        <v>505414</v>
      </c>
      <c r="AF15" s="234">
        <v>505320</v>
      </c>
      <c r="AG15" s="234">
        <v>505247</v>
      </c>
      <c r="AH15" s="234">
        <v>505480</v>
      </c>
      <c r="AI15" s="66">
        <v>505956</v>
      </c>
      <c r="AJ15" s="377">
        <v>506348</v>
      </c>
      <c r="AK15" s="174">
        <f t="shared" si="0"/>
        <v>1.3900111837664104E-2</v>
      </c>
      <c r="AL15" s="175">
        <f t="shared" si="0"/>
        <v>1.5731237714690812E-2</v>
      </c>
      <c r="AM15" s="176">
        <f t="shared" si="0"/>
        <v>1.6254559377707919E-2</v>
      </c>
      <c r="AN15" s="176">
        <f t="shared" si="0"/>
        <v>1.6740331380361854E-2</v>
      </c>
      <c r="AO15" s="176">
        <f t="shared" si="0"/>
        <v>1.6051235058958582E-2</v>
      </c>
      <c r="AP15" s="176">
        <f t="shared" si="0"/>
        <v>1.61002004976206E-2</v>
      </c>
      <c r="AQ15" s="176">
        <f t="shared" si="0"/>
        <v>1.4837958634666538E-2</v>
      </c>
      <c r="AR15" s="176">
        <f t="shared" si="0"/>
        <v>1.3894718239855089E-2</v>
      </c>
      <c r="AS15" s="176">
        <f t="shared" si="0"/>
        <v>1.1297625576991597E-2</v>
      </c>
      <c r="AT15" s="176">
        <f t="shared" si="0"/>
        <v>8.2136465837654299E-3</v>
      </c>
      <c r="AU15" s="176">
        <f t="shared" si="1"/>
        <v>8.6440268836617314E-3</v>
      </c>
      <c r="AV15" s="176">
        <f t="shared" si="1"/>
        <v>7.5887763371957568E-3</v>
      </c>
      <c r="AW15" s="176">
        <f t="shared" si="1"/>
        <v>5.662293576705296E-3</v>
      </c>
      <c r="AX15" s="176">
        <f t="shared" si="1"/>
        <v>3.1070371317704955E-3</v>
      </c>
      <c r="AY15" s="176">
        <f t="shared" si="1"/>
        <v>2.5659533289972554E-3</v>
      </c>
      <c r="AZ15" s="176">
        <f t="shared" si="1"/>
        <v>2.5432481024752563E-3</v>
      </c>
      <c r="BA15" s="176">
        <f t="shared" si="1"/>
        <v>1.801766087551164E-3</v>
      </c>
      <c r="BB15" s="176">
        <f t="shared" si="1"/>
        <v>1.1054714895336812E-3</v>
      </c>
      <c r="BC15" s="176">
        <f t="shared" si="1"/>
        <v>9.7869651096675007E-4</v>
      </c>
      <c r="BD15" s="327">
        <f>IF(ISERROR((AH15-V15)/V15)=TRUE,0,(AH15-V15)/V15)</f>
        <v>1.1923672649630209E-3</v>
      </c>
      <c r="BE15" s="327">
        <f>IF(ISERROR((AI15-W15)/W15)=TRUE,0,(AI15-W15)/W15)</f>
        <v>1.4607555550277306E-3</v>
      </c>
      <c r="BF15" s="177">
        <f>IF(ISERROR((AJ15-X15)/X15)=TRUE,0,(AJ15-X15)/X15)</f>
        <v>1.9629726371112642E-3</v>
      </c>
      <c r="BG15" s="65">
        <f t="shared" si="4"/>
        <v>6898</v>
      </c>
      <c r="BH15" s="68">
        <f t="shared" si="4"/>
        <v>7811</v>
      </c>
      <c r="BI15" s="69">
        <f t="shared" si="4"/>
        <v>8066</v>
      </c>
      <c r="BJ15" s="69">
        <f t="shared" si="4"/>
        <v>8306</v>
      </c>
      <c r="BK15" s="69">
        <f t="shared" ref="BK15:BL15" si="5">SUM(BK10:BK14)</f>
        <v>7970</v>
      </c>
      <c r="BL15" s="69">
        <f t="shared" si="5"/>
        <v>7998</v>
      </c>
      <c r="BM15" s="69">
        <f t="shared" ref="BM15:BN15" si="6">SUM(BM10:BM14)</f>
        <v>7380</v>
      </c>
      <c r="BN15" s="69">
        <f t="shared" si="6"/>
        <v>6919</v>
      </c>
      <c r="BO15" s="69">
        <f t="shared" ref="BO15:BP15" si="7">SUM(BO10:BO14)</f>
        <v>5644</v>
      </c>
      <c r="BP15" s="69">
        <f t="shared" si="7"/>
        <v>4117</v>
      </c>
      <c r="BQ15" s="69">
        <f t="shared" ref="BQ15:BR15" si="8">SUM(BQ10:BQ14)</f>
        <v>4333</v>
      </c>
      <c r="BR15" s="69">
        <f t="shared" si="8"/>
        <v>3811</v>
      </c>
      <c r="BS15" s="69">
        <f t="shared" ref="BS15:BT15" si="9">SUM(BS10:BS14)</f>
        <v>2849</v>
      </c>
      <c r="BT15" s="69">
        <f t="shared" si="9"/>
        <v>1567</v>
      </c>
      <c r="BU15" s="69">
        <f t="shared" ref="BU15:BV15" si="10">SUM(BU10:BU14)</f>
        <v>1294</v>
      </c>
      <c r="BV15" s="69">
        <f t="shared" si="10"/>
        <v>1283</v>
      </c>
      <c r="BW15" s="69">
        <f t="shared" ref="BW15" si="11">SUM(BW10:BW14)</f>
        <v>909</v>
      </c>
      <c r="BX15" s="69">
        <f t="shared" ref="BX15:BY15" si="12">SUM(BX10:BX14)</f>
        <v>558</v>
      </c>
      <c r="BY15" s="69">
        <f t="shared" si="12"/>
        <v>494</v>
      </c>
      <c r="BZ15" s="340">
        <f t="shared" ref="BZ15:CA15" si="13">SUM(BZ10:BZ14)</f>
        <v>602</v>
      </c>
      <c r="CA15" s="340">
        <f t="shared" si="13"/>
        <v>738</v>
      </c>
      <c r="CB15" s="340">
        <f t="shared" ref="CB15" si="14">SUM(CB10:CB14)</f>
        <v>992</v>
      </c>
      <c r="CC15" s="368"/>
      <c r="CD15" s="67">
        <f t="shared" si="4"/>
        <v>506348</v>
      </c>
    </row>
    <row r="16" spans="1:82" s="57" customFormat="1" x14ac:dyDescent="0.3">
      <c r="A16" s="140">
        <f>+A9+1</f>
        <v>2</v>
      </c>
      <c r="B16" s="71" t="s">
        <v>15</v>
      </c>
      <c r="C16" s="72"/>
      <c r="D16" s="73"/>
      <c r="E16" s="73"/>
      <c r="F16" s="73"/>
      <c r="G16" s="73"/>
      <c r="H16" s="73"/>
      <c r="I16" s="73"/>
      <c r="J16" s="73"/>
      <c r="K16" s="73"/>
      <c r="L16" s="268"/>
      <c r="M16" s="74"/>
      <c r="N16" s="73"/>
      <c r="O16" s="74"/>
      <c r="P16" s="73"/>
      <c r="Q16" s="73"/>
      <c r="R16" s="73"/>
      <c r="S16" s="73"/>
      <c r="T16" s="73"/>
      <c r="U16" s="235"/>
      <c r="V16" s="235"/>
      <c r="W16" s="235"/>
      <c r="X16" s="268"/>
      <c r="Y16" s="295"/>
      <c r="Z16" s="235"/>
      <c r="AA16" s="235"/>
      <c r="AB16" s="235"/>
      <c r="AC16" s="235"/>
      <c r="AD16" s="235"/>
      <c r="AE16" s="235"/>
      <c r="AF16" s="235"/>
      <c r="AG16" s="235"/>
      <c r="AH16" s="235"/>
      <c r="AI16" s="73"/>
      <c r="AJ16" s="378"/>
      <c r="AK16" s="194"/>
      <c r="AL16" s="195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328"/>
      <c r="BE16" s="328"/>
      <c r="BF16" s="197"/>
      <c r="BG16" s="72"/>
      <c r="BH16" s="75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341"/>
      <c r="CA16" s="341"/>
      <c r="CB16" s="341"/>
      <c r="CC16" s="367"/>
      <c r="CD16" s="74"/>
    </row>
    <row r="17" spans="1:82" s="57" customFormat="1" x14ac:dyDescent="0.3">
      <c r="A17" s="140"/>
      <c r="B17" s="58" t="s">
        <v>30</v>
      </c>
      <c r="C17" s="77">
        <v>61152</v>
      </c>
      <c r="D17" s="78">
        <v>65215</v>
      </c>
      <c r="E17" s="78">
        <v>61544</v>
      </c>
      <c r="F17" s="78">
        <v>60130</v>
      </c>
      <c r="G17" s="78">
        <v>65491</v>
      </c>
      <c r="H17" s="78">
        <v>67412</v>
      </c>
      <c r="I17" s="78">
        <v>71579</v>
      </c>
      <c r="J17" s="78">
        <v>72123</v>
      </c>
      <c r="K17" s="78">
        <v>79745</v>
      </c>
      <c r="L17" s="269">
        <v>75462</v>
      </c>
      <c r="M17" s="79">
        <v>73196</v>
      </c>
      <c r="N17" s="78">
        <v>78962</v>
      </c>
      <c r="O17" s="79">
        <v>82598</v>
      </c>
      <c r="P17" s="78">
        <v>85457</v>
      </c>
      <c r="Q17" s="78">
        <v>80380</v>
      </c>
      <c r="R17" s="78">
        <v>82261</v>
      </c>
      <c r="S17" s="78">
        <v>77379</v>
      </c>
      <c r="T17" s="78">
        <v>83247</v>
      </c>
      <c r="U17" s="236">
        <v>90003</v>
      </c>
      <c r="V17" s="236">
        <v>91765</v>
      </c>
      <c r="W17" s="236">
        <v>92495</v>
      </c>
      <c r="X17" s="269">
        <v>94828</v>
      </c>
      <c r="Y17" s="296">
        <v>81182</v>
      </c>
      <c r="Z17" s="236">
        <v>84758</v>
      </c>
      <c r="AA17" s="236">
        <v>80392</v>
      </c>
      <c r="AB17" s="236">
        <v>79941</v>
      </c>
      <c r="AC17" s="236">
        <v>76079</v>
      </c>
      <c r="AD17" s="236">
        <v>77749</v>
      </c>
      <c r="AE17" s="236">
        <v>70936</v>
      </c>
      <c r="AF17" s="236">
        <v>70894</v>
      </c>
      <c r="AG17" s="236">
        <v>73489</v>
      </c>
      <c r="AH17" s="236">
        <v>78754</v>
      </c>
      <c r="AI17" s="78">
        <v>83158</v>
      </c>
      <c r="AJ17" s="379">
        <v>79409</v>
      </c>
      <c r="AK17" s="171">
        <f t="shared" ref="AK17:AT22" si="15">IF(ISERROR((O17-C17)/C17)=TRUE,0,(O17-C17)/C17)</f>
        <v>0.35069989534275248</v>
      </c>
      <c r="AL17" s="171">
        <f t="shared" si="15"/>
        <v>0.31038871425285591</v>
      </c>
      <c r="AM17" s="171">
        <f t="shared" si="15"/>
        <v>0.30605745482906538</v>
      </c>
      <c r="AN17" s="171">
        <f t="shared" si="15"/>
        <v>0.36805255280226179</v>
      </c>
      <c r="AO17" s="171">
        <f t="shared" si="15"/>
        <v>0.18152112504008183</v>
      </c>
      <c r="AP17" s="171">
        <f t="shared" si="15"/>
        <v>0.23489883106865247</v>
      </c>
      <c r="AQ17" s="171">
        <f t="shared" si="15"/>
        <v>0.25739392838681735</v>
      </c>
      <c r="AR17" s="171">
        <f t="shared" si="15"/>
        <v>0.27234030753019151</v>
      </c>
      <c r="AS17" s="171">
        <f t="shared" si="15"/>
        <v>0.1598846322653458</v>
      </c>
      <c r="AT17" s="171">
        <f t="shared" si="15"/>
        <v>0.25663247727332961</v>
      </c>
      <c r="AU17" s="171">
        <f t="shared" ref="AU17:BF22" si="16">IF(ISERROR((Y17-M17)/M17)=TRUE,0,(Y17-M17)/M17)</f>
        <v>0.10910432264058145</v>
      </c>
      <c r="AV17" s="171">
        <f t="shared" si="16"/>
        <v>7.3402396089258123E-2</v>
      </c>
      <c r="AW17" s="171">
        <f t="shared" si="16"/>
        <v>-2.6707668466548828E-2</v>
      </c>
      <c r="AX17" s="171">
        <f t="shared" si="16"/>
        <v>-6.4547082158278438E-2</v>
      </c>
      <c r="AY17" s="171">
        <f t="shared" si="16"/>
        <v>-5.3508335406817618E-2</v>
      </c>
      <c r="AZ17" s="171">
        <f t="shared" si="16"/>
        <v>-5.4849807320601497E-2</v>
      </c>
      <c r="BA17" s="171">
        <f t="shared" si="16"/>
        <v>-8.3265485467633335E-2</v>
      </c>
      <c r="BB17" s="171">
        <f t="shared" si="16"/>
        <v>-0.14838973176210554</v>
      </c>
      <c r="BC17" s="171">
        <f t="shared" si="16"/>
        <v>-0.18348277279646233</v>
      </c>
      <c r="BD17" s="326">
        <f t="shared" si="16"/>
        <v>-0.14178608401896148</v>
      </c>
      <c r="BE17" s="326">
        <f t="shared" si="16"/>
        <v>-0.10094599708092329</v>
      </c>
      <c r="BF17" s="201">
        <f t="shared" si="16"/>
        <v>-0.16259965411060023</v>
      </c>
      <c r="BG17" s="77">
        <f t="shared" ref="BG17:BP21" si="17">O17-C17</f>
        <v>21446</v>
      </c>
      <c r="BH17" s="62">
        <f t="shared" si="17"/>
        <v>20242</v>
      </c>
      <c r="BI17" s="63">
        <f t="shared" si="17"/>
        <v>18836</v>
      </c>
      <c r="BJ17" s="63">
        <f t="shared" si="17"/>
        <v>22131</v>
      </c>
      <c r="BK17" s="63">
        <f t="shared" si="17"/>
        <v>11888</v>
      </c>
      <c r="BL17" s="63">
        <f t="shared" si="17"/>
        <v>15835</v>
      </c>
      <c r="BM17" s="63">
        <f t="shared" si="17"/>
        <v>18424</v>
      </c>
      <c r="BN17" s="63">
        <f t="shared" si="17"/>
        <v>19642</v>
      </c>
      <c r="BO17" s="63">
        <f t="shared" si="17"/>
        <v>12750</v>
      </c>
      <c r="BP17" s="63">
        <f t="shared" si="17"/>
        <v>19366</v>
      </c>
      <c r="BQ17" s="63">
        <f t="shared" ref="BQ17:CB21" si="18">Y17-M17</f>
        <v>7986</v>
      </c>
      <c r="BR17" s="63">
        <f t="shared" si="18"/>
        <v>5796</v>
      </c>
      <c r="BS17" s="63">
        <f t="shared" si="18"/>
        <v>-2206</v>
      </c>
      <c r="BT17" s="63">
        <f t="shared" si="18"/>
        <v>-5516</v>
      </c>
      <c r="BU17" s="63">
        <f t="shared" si="18"/>
        <v>-4301</v>
      </c>
      <c r="BV17" s="63">
        <f t="shared" si="18"/>
        <v>-4512</v>
      </c>
      <c r="BW17" s="63">
        <f t="shared" si="18"/>
        <v>-6443</v>
      </c>
      <c r="BX17" s="63">
        <f t="shared" si="18"/>
        <v>-12353</v>
      </c>
      <c r="BY17" s="63">
        <f t="shared" si="18"/>
        <v>-16514</v>
      </c>
      <c r="BZ17" s="339">
        <f t="shared" si="18"/>
        <v>-13011</v>
      </c>
      <c r="CA17" s="339">
        <f t="shared" si="18"/>
        <v>-9337</v>
      </c>
      <c r="CB17" s="359">
        <f t="shared" si="18"/>
        <v>-15419</v>
      </c>
      <c r="CC17" s="367"/>
      <c r="CD17" s="61">
        <f>IF(ISERROR(GETPIVOTDATA("VALUE",'CSS WK pvt'!$J$2,"DT_FILE",CD$8,"COMMODITY",CD$6,"TRIM_CAT",TRIM(B17),"TRIM_LINE",A16))=TRUE,0,GETPIVOTDATA("VALUE",'CSS WK pvt'!$J$2,"DT_FILE",CD$8,"COMMODITY",CD$6,"TRIM_CAT",TRIM(B17),"TRIM_LINE",A16))</f>
        <v>79409</v>
      </c>
    </row>
    <row r="18" spans="1:82" s="57" customFormat="1" x14ac:dyDescent="0.3">
      <c r="A18" s="140"/>
      <c r="B18" s="58" t="s">
        <v>31</v>
      </c>
      <c r="C18" s="77">
        <v>13608</v>
      </c>
      <c r="D18" s="78">
        <v>13907</v>
      </c>
      <c r="E18" s="78">
        <v>13210</v>
      </c>
      <c r="F18" s="78">
        <v>13108</v>
      </c>
      <c r="G18" s="78">
        <v>13421</v>
      </c>
      <c r="H18" s="78">
        <v>13647</v>
      </c>
      <c r="I18" s="78">
        <v>14469</v>
      </c>
      <c r="J18" s="78">
        <v>14687</v>
      </c>
      <c r="K18" s="78">
        <v>15405</v>
      </c>
      <c r="L18" s="269">
        <v>15530</v>
      </c>
      <c r="M18" s="79">
        <v>15576</v>
      </c>
      <c r="N18" s="78">
        <v>15259</v>
      </c>
      <c r="O18" s="79">
        <v>15198</v>
      </c>
      <c r="P18" s="78">
        <v>15053</v>
      </c>
      <c r="Q18" s="78">
        <v>14160</v>
      </c>
      <c r="R18" s="78">
        <v>14150</v>
      </c>
      <c r="S18" s="78">
        <v>13771</v>
      </c>
      <c r="T18" s="78">
        <v>14122</v>
      </c>
      <c r="U18" s="236">
        <v>14564</v>
      </c>
      <c r="V18" s="236">
        <v>13403</v>
      </c>
      <c r="W18" s="236">
        <v>13260</v>
      </c>
      <c r="X18" s="269">
        <v>13257</v>
      </c>
      <c r="Y18" s="296">
        <v>12697</v>
      </c>
      <c r="Z18" s="236">
        <v>13538</v>
      </c>
      <c r="AA18" s="236">
        <v>13263</v>
      </c>
      <c r="AB18" s="236">
        <v>12763</v>
      </c>
      <c r="AC18" s="236">
        <v>12960</v>
      </c>
      <c r="AD18" s="236">
        <v>12693</v>
      </c>
      <c r="AE18" s="236">
        <v>15528</v>
      </c>
      <c r="AF18" s="236">
        <v>13580</v>
      </c>
      <c r="AG18" s="236">
        <v>12551</v>
      </c>
      <c r="AH18" s="236">
        <v>12986</v>
      </c>
      <c r="AI18" s="78">
        <v>14507</v>
      </c>
      <c r="AJ18" s="379">
        <v>14354</v>
      </c>
      <c r="AK18" s="171">
        <f t="shared" si="15"/>
        <v>0.11684303350970017</v>
      </c>
      <c r="AL18" s="171">
        <f t="shared" si="15"/>
        <v>8.24045444740059E-2</v>
      </c>
      <c r="AM18" s="171">
        <f t="shared" si="15"/>
        <v>7.1915215745647243E-2</v>
      </c>
      <c r="AN18" s="171">
        <f t="shared" si="15"/>
        <v>7.9493439121147397E-2</v>
      </c>
      <c r="AO18" s="171">
        <f t="shared" si="15"/>
        <v>2.6078533641308396E-2</v>
      </c>
      <c r="AP18" s="171">
        <f t="shared" si="15"/>
        <v>3.4806184509415986E-2</v>
      </c>
      <c r="AQ18" s="171">
        <f t="shared" si="15"/>
        <v>6.5657612827424152E-3</v>
      </c>
      <c r="AR18" s="171">
        <f t="shared" si="15"/>
        <v>-8.7424252740518821E-2</v>
      </c>
      <c r="AS18" s="171">
        <f t="shared" si="15"/>
        <v>-0.13924050632911392</v>
      </c>
      <c r="AT18" s="171">
        <f t="shared" si="15"/>
        <v>-0.1463618802318094</v>
      </c>
      <c r="AU18" s="171">
        <f t="shared" si="16"/>
        <v>-0.1848356445814073</v>
      </c>
      <c r="AV18" s="171">
        <f t="shared" si="16"/>
        <v>-0.11278589684776198</v>
      </c>
      <c r="AW18" s="171">
        <f t="shared" si="16"/>
        <v>-0.12731938412949073</v>
      </c>
      <c r="AX18" s="171">
        <f t="shared" si="16"/>
        <v>-0.15212914369228725</v>
      </c>
      <c r="AY18" s="171">
        <f t="shared" si="16"/>
        <v>-8.4745762711864403E-2</v>
      </c>
      <c r="AZ18" s="171">
        <f t="shared" si="16"/>
        <v>-0.10296819787985866</v>
      </c>
      <c r="BA18" s="171">
        <f t="shared" si="16"/>
        <v>0.12758695810035581</v>
      </c>
      <c r="BB18" s="171">
        <f t="shared" si="16"/>
        <v>-3.83798328848605E-2</v>
      </c>
      <c r="BC18" s="171">
        <f t="shared" si="16"/>
        <v>-0.13821752265861026</v>
      </c>
      <c r="BD18" s="326">
        <f t="shared" si="16"/>
        <v>-3.1112437513989406E-2</v>
      </c>
      <c r="BE18" s="326">
        <f t="shared" si="16"/>
        <v>9.4042232277526394E-2</v>
      </c>
      <c r="BF18" s="201">
        <f t="shared" si="16"/>
        <v>8.2748736516557286E-2</v>
      </c>
      <c r="BG18" s="77">
        <f t="shared" si="17"/>
        <v>1590</v>
      </c>
      <c r="BH18" s="62">
        <f t="shared" si="17"/>
        <v>1146</v>
      </c>
      <c r="BI18" s="63">
        <f t="shared" si="17"/>
        <v>950</v>
      </c>
      <c r="BJ18" s="63">
        <f t="shared" si="17"/>
        <v>1042</v>
      </c>
      <c r="BK18" s="63">
        <f t="shared" si="17"/>
        <v>350</v>
      </c>
      <c r="BL18" s="63">
        <f t="shared" si="17"/>
        <v>475</v>
      </c>
      <c r="BM18" s="63">
        <f t="shared" si="17"/>
        <v>95</v>
      </c>
      <c r="BN18" s="63">
        <f t="shared" si="17"/>
        <v>-1284</v>
      </c>
      <c r="BO18" s="63">
        <f t="shared" si="17"/>
        <v>-2145</v>
      </c>
      <c r="BP18" s="63">
        <f t="shared" si="17"/>
        <v>-2273</v>
      </c>
      <c r="BQ18" s="63">
        <f t="shared" si="18"/>
        <v>-2879</v>
      </c>
      <c r="BR18" s="63">
        <f t="shared" si="18"/>
        <v>-1721</v>
      </c>
      <c r="BS18" s="63">
        <f t="shared" si="18"/>
        <v>-1935</v>
      </c>
      <c r="BT18" s="63">
        <f t="shared" si="18"/>
        <v>-2290</v>
      </c>
      <c r="BU18" s="63">
        <f t="shared" si="18"/>
        <v>-1200</v>
      </c>
      <c r="BV18" s="63">
        <f t="shared" si="18"/>
        <v>-1457</v>
      </c>
      <c r="BW18" s="63">
        <f t="shared" si="18"/>
        <v>1757</v>
      </c>
      <c r="BX18" s="63">
        <f t="shared" si="18"/>
        <v>-542</v>
      </c>
      <c r="BY18" s="63">
        <f t="shared" si="18"/>
        <v>-2013</v>
      </c>
      <c r="BZ18" s="339">
        <f t="shared" si="18"/>
        <v>-417</v>
      </c>
      <c r="CA18" s="339">
        <f t="shared" si="18"/>
        <v>1247</v>
      </c>
      <c r="CB18" s="359">
        <f t="shared" si="18"/>
        <v>1097</v>
      </c>
      <c r="CC18" s="367"/>
      <c r="CD18" s="61">
        <f>IF(ISERROR(GETPIVOTDATA("VALUE",'CSS WK pvt'!$J$2,"DT_FILE",CD$8,"COMMODITY",CD$6,"TRIM_CAT",TRIM(B18),"TRIM_LINE",A16))=TRUE,0,GETPIVOTDATA("VALUE",'CSS WK pvt'!$J$2,"DT_FILE",CD$8,"COMMODITY",CD$6,"TRIM_CAT",TRIM(B18),"TRIM_LINE",A16))</f>
        <v>14354</v>
      </c>
    </row>
    <row r="19" spans="1:82" s="57" customFormat="1" x14ac:dyDescent="0.3">
      <c r="A19" s="140"/>
      <c r="B19" s="58" t="s">
        <v>32</v>
      </c>
      <c r="C19" s="77">
        <v>7753</v>
      </c>
      <c r="D19" s="78">
        <v>9118</v>
      </c>
      <c r="E19" s="78">
        <v>9642</v>
      </c>
      <c r="F19" s="78">
        <v>7240</v>
      </c>
      <c r="G19" s="78">
        <v>9665</v>
      </c>
      <c r="H19" s="78">
        <v>7968</v>
      </c>
      <c r="I19" s="78">
        <v>9866</v>
      </c>
      <c r="J19" s="78">
        <v>7965</v>
      </c>
      <c r="K19" s="78">
        <v>9951</v>
      </c>
      <c r="L19" s="269">
        <v>9516</v>
      </c>
      <c r="M19" s="79">
        <v>9447</v>
      </c>
      <c r="N19" s="78">
        <v>9022</v>
      </c>
      <c r="O19" s="79">
        <v>11923</v>
      </c>
      <c r="P19" s="78">
        <v>11724</v>
      </c>
      <c r="Q19" s="78">
        <v>10277</v>
      </c>
      <c r="R19" s="78">
        <v>9918</v>
      </c>
      <c r="S19" s="78">
        <v>9448</v>
      </c>
      <c r="T19" s="78">
        <v>9275</v>
      </c>
      <c r="U19" s="236">
        <v>8744</v>
      </c>
      <c r="V19" s="236">
        <v>9666</v>
      </c>
      <c r="W19" s="236">
        <v>9829</v>
      </c>
      <c r="X19" s="269">
        <v>9758</v>
      </c>
      <c r="Y19" s="296">
        <v>8842</v>
      </c>
      <c r="Z19" s="236">
        <v>8926</v>
      </c>
      <c r="AA19" s="236">
        <v>7982</v>
      </c>
      <c r="AB19" s="236">
        <v>8411</v>
      </c>
      <c r="AC19" s="236">
        <v>7885</v>
      </c>
      <c r="AD19" s="236">
        <v>8266</v>
      </c>
      <c r="AE19" s="236">
        <v>10596</v>
      </c>
      <c r="AF19" s="236">
        <v>7811</v>
      </c>
      <c r="AG19" s="236">
        <v>8266</v>
      </c>
      <c r="AH19" s="236">
        <v>9955</v>
      </c>
      <c r="AI19" s="78">
        <v>11117</v>
      </c>
      <c r="AJ19" s="379">
        <v>10277</v>
      </c>
      <c r="AK19" s="171">
        <f t="shared" si="15"/>
        <v>0.53785631368502518</v>
      </c>
      <c r="AL19" s="171">
        <f t="shared" si="15"/>
        <v>0.28580829129195001</v>
      </c>
      <c r="AM19" s="171">
        <f t="shared" si="15"/>
        <v>6.5857705870151426E-2</v>
      </c>
      <c r="AN19" s="171">
        <f t="shared" si="15"/>
        <v>0.36988950276243093</v>
      </c>
      <c r="AO19" s="171">
        <f t="shared" si="15"/>
        <v>-2.2452146921883083E-2</v>
      </c>
      <c r="AP19" s="171">
        <f t="shared" si="15"/>
        <v>0.16403112449799198</v>
      </c>
      <c r="AQ19" s="171">
        <f t="shared" si="15"/>
        <v>-0.11372390026353132</v>
      </c>
      <c r="AR19" s="171">
        <f t="shared" si="15"/>
        <v>0.2135593220338983</v>
      </c>
      <c r="AS19" s="171">
        <f t="shared" si="15"/>
        <v>-1.2260074364385488E-2</v>
      </c>
      <c r="AT19" s="171">
        <f t="shared" si="15"/>
        <v>2.543085329970576E-2</v>
      </c>
      <c r="AU19" s="171">
        <f t="shared" si="16"/>
        <v>-6.4041494654387632E-2</v>
      </c>
      <c r="AV19" s="171">
        <f t="shared" si="16"/>
        <v>-1.0640656173797385E-2</v>
      </c>
      <c r="AW19" s="171">
        <f t="shared" si="16"/>
        <v>-0.33053761637171852</v>
      </c>
      <c r="AX19" s="171">
        <f t="shared" si="16"/>
        <v>-0.28258273626748548</v>
      </c>
      <c r="AY19" s="171">
        <f t="shared" si="16"/>
        <v>-0.23275274885667024</v>
      </c>
      <c r="AZ19" s="171">
        <f t="shared" si="16"/>
        <v>-0.16656583988707402</v>
      </c>
      <c r="BA19" s="171">
        <f t="shared" si="16"/>
        <v>0.12150719729043184</v>
      </c>
      <c r="BB19" s="171">
        <f t="shared" si="16"/>
        <v>-0.15784366576819406</v>
      </c>
      <c r="BC19" s="171">
        <f t="shared" si="16"/>
        <v>-5.466605672461116E-2</v>
      </c>
      <c r="BD19" s="326">
        <f t="shared" si="16"/>
        <v>2.9898613697496378E-2</v>
      </c>
      <c r="BE19" s="326">
        <f t="shared" si="16"/>
        <v>0.1310407976396378</v>
      </c>
      <c r="BF19" s="201">
        <f t="shared" si="16"/>
        <v>5.3187128509940562E-2</v>
      </c>
      <c r="BG19" s="77">
        <f t="shared" si="17"/>
        <v>4170</v>
      </c>
      <c r="BH19" s="62">
        <f t="shared" si="17"/>
        <v>2606</v>
      </c>
      <c r="BI19" s="63">
        <f t="shared" si="17"/>
        <v>635</v>
      </c>
      <c r="BJ19" s="63">
        <f t="shared" si="17"/>
        <v>2678</v>
      </c>
      <c r="BK19" s="63">
        <f t="shared" si="17"/>
        <v>-217</v>
      </c>
      <c r="BL19" s="63">
        <f t="shared" si="17"/>
        <v>1307</v>
      </c>
      <c r="BM19" s="63">
        <f t="shared" si="17"/>
        <v>-1122</v>
      </c>
      <c r="BN19" s="63">
        <f t="shared" si="17"/>
        <v>1701</v>
      </c>
      <c r="BO19" s="63">
        <f t="shared" si="17"/>
        <v>-122</v>
      </c>
      <c r="BP19" s="63">
        <f t="shared" si="17"/>
        <v>242</v>
      </c>
      <c r="BQ19" s="63">
        <f t="shared" si="18"/>
        <v>-605</v>
      </c>
      <c r="BR19" s="63">
        <f t="shared" si="18"/>
        <v>-96</v>
      </c>
      <c r="BS19" s="63">
        <f t="shared" si="18"/>
        <v>-3941</v>
      </c>
      <c r="BT19" s="63">
        <f t="shared" si="18"/>
        <v>-3313</v>
      </c>
      <c r="BU19" s="63">
        <f t="shared" si="18"/>
        <v>-2392</v>
      </c>
      <c r="BV19" s="63">
        <f t="shared" si="18"/>
        <v>-1652</v>
      </c>
      <c r="BW19" s="63">
        <f t="shared" si="18"/>
        <v>1148</v>
      </c>
      <c r="BX19" s="63">
        <f t="shared" si="18"/>
        <v>-1464</v>
      </c>
      <c r="BY19" s="63">
        <f t="shared" si="18"/>
        <v>-478</v>
      </c>
      <c r="BZ19" s="339">
        <f t="shared" si="18"/>
        <v>289</v>
      </c>
      <c r="CA19" s="339">
        <f t="shared" si="18"/>
        <v>1288</v>
      </c>
      <c r="CB19" s="359">
        <f t="shared" si="18"/>
        <v>519</v>
      </c>
      <c r="CC19" s="367"/>
      <c r="CD19" s="61">
        <f>IF(ISERROR(GETPIVOTDATA("VALUE",'CSS WK pvt'!$J$2,"DT_FILE",CD$8,"COMMODITY",CD$6,"TRIM_CAT",TRIM(B19),"TRIM_LINE",A16))=TRUE,0,GETPIVOTDATA("VALUE",'CSS WK pvt'!$J$2,"DT_FILE",CD$8,"COMMODITY",CD$6,"TRIM_CAT",TRIM(B19),"TRIM_LINE",A16))</f>
        <v>10277</v>
      </c>
    </row>
    <row r="20" spans="1:82" s="57" customFormat="1" x14ac:dyDescent="0.3">
      <c r="A20" s="140"/>
      <c r="B20" s="58" t="s">
        <v>33</v>
      </c>
      <c r="C20" s="77">
        <v>1046</v>
      </c>
      <c r="D20" s="78">
        <v>1307</v>
      </c>
      <c r="E20" s="78">
        <v>1299</v>
      </c>
      <c r="F20" s="78">
        <v>958</v>
      </c>
      <c r="G20" s="78">
        <v>1257</v>
      </c>
      <c r="H20" s="78">
        <v>1047</v>
      </c>
      <c r="I20" s="78">
        <v>1239</v>
      </c>
      <c r="J20" s="78">
        <v>1038</v>
      </c>
      <c r="K20" s="78">
        <v>1301</v>
      </c>
      <c r="L20" s="269">
        <v>1342</v>
      </c>
      <c r="M20" s="79">
        <v>1202</v>
      </c>
      <c r="N20" s="78">
        <v>1179</v>
      </c>
      <c r="O20" s="79">
        <v>1573</v>
      </c>
      <c r="P20" s="78">
        <v>1867</v>
      </c>
      <c r="Q20" s="78">
        <v>1416</v>
      </c>
      <c r="R20" s="78">
        <v>1344</v>
      </c>
      <c r="S20" s="78">
        <v>1238</v>
      </c>
      <c r="T20" s="78">
        <v>1185</v>
      </c>
      <c r="U20" s="236">
        <v>1204</v>
      </c>
      <c r="V20" s="236">
        <v>1254</v>
      </c>
      <c r="W20" s="236">
        <v>1413</v>
      </c>
      <c r="X20" s="269">
        <v>1337</v>
      </c>
      <c r="Y20" s="296">
        <v>1304</v>
      </c>
      <c r="Z20" s="236">
        <v>1207</v>
      </c>
      <c r="AA20" s="236">
        <v>1081</v>
      </c>
      <c r="AB20" s="236">
        <v>1097</v>
      </c>
      <c r="AC20" s="236">
        <v>983</v>
      </c>
      <c r="AD20" s="236">
        <v>1020</v>
      </c>
      <c r="AE20" s="236">
        <v>1077</v>
      </c>
      <c r="AF20" s="236">
        <v>930</v>
      </c>
      <c r="AG20" s="236">
        <v>962</v>
      </c>
      <c r="AH20" s="236">
        <v>1414</v>
      </c>
      <c r="AI20" s="78">
        <v>1606</v>
      </c>
      <c r="AJ20" s="379">
        <v>1583</v>
      </c>
      <c r="AK20" s="171">
        <f t="shared" si="15"/>
        <v>0.50382409177820264</v>
      </c>
      <c r="AL20" s="171">
        <f t="shared" si="15"/>
        <v>0.42846212700841624</v>
      </c>
      <c r="AM20" s="171">
        <f t="shared" si="15"/>
        <v>9.0069284064665134E-2</v>
      </c>
      <c r="AN20" s="171">
        <f t="shared" si="15"/>
        <v>0.40292275574112735</v>
      </c>
      <c r="AO20" s="171">
        <f t="shared" si="15"/>
        <v>-1.5115354017501989E-2</v>
      </c>
      <c r="AP20" s="171">
        <f t="shared" si="15"/>
        <v>0.1318051575931232</v>
      </c>
      <c r="AQ20" s="171">
        <f t="shared" si="15"/>
        <v>-2.8248587570621469E-2</v>
      </c>
      <c r="AR20" s="171">
        <f t="shared" si="15"/>
        <v>0.20809248554913296</v>
      </c>
      <c r="AS20" s="171">
        <f t="shared" si="15"/>
        <v>8.6087624903920065E-2</v>
      </c>
      <c r="AT20" s="171">
        <f t="shared" si="15"/>
        <v>-3.7257824143070045E-3</v>
      </c>
      <c r="AU20" s="171">
        <f t="shared" si="16"/>
        <v>8.4858569051580693E-2</v>
      </c>
      <c r="AV20" s="171">
        <f t="shared" si="16"/>
        <v>2.3748939779474131E-2</v>
      </c>
      <c r="AW20" s="171">
        <f t="shared" si="16"/>
        <v>-0.31277813095994916</v>
      </c>
      <c r="AX20" s="171">
        <f t="shared" si="16"/>
        <v>-0.41242635243706482</v>
      </c>
      <c r="AY20" s="171">
        <f t="shared" si="16"/>
        <v>-0.3057909604519774</v>
      </c>
      <c r="AZ20" s="171">
        <f t="shared" si="16"/>
        <v>-0.24107142857142858</v>
      </c>
      <c r="BA20" s="171">
        <f t="shared" si="16"/>
        <v>-0.13004846526655897</v>
      </c>
      <c r="BB20" s="171">
        <f t="shared" si="16"/>
        <v>-0.21518987341772153</v>
      </c>
      <c r="BC20" s="171">
        <f t="shared" si="16"/>
        <v>-0.2009966777408638</v>
      </c>
      <c r="BD20" s="326">
        <f t="shared" si="16"/>
        <v>0.12759170653907495</v>
      </c>
      <c r="BE20" s="326">
        <f t="shared" si="16"/>
        <v>0.13658881811748053</v>
      </c>
      <c r="BF20" s="201">
        <f t="shared" si="16"/>
        <v>0.18399401645474944</v>
      </c>
      <c r="BG20" s="77">
        <f t="shared" si="17"/>
        <v>527</v>
      </c>
      <c r="BH20" s="62">
        <f t="shared" si="17"/>
        <v>560</v>
      </c>
      <c r="BI20" s="63">
        <f t="shared" si="17"/>
        <v>117</v>
      </c>
      <c r="BJ20" s="63">
        <f t="shared" si="17"/>
        <v>386</v>
      </c>
      <c r="BK20" s="63">
        <f t="shared" si="17"/>
        <v>-19</v>
      </c>
      <c r="BL20" s="63">
        <f t="shared" si="17"/>
        <v>138</v>
      </c>
      <c r="BM20" s="63">
        <f t="shared" si="17"/>
        <v>-35</v>
      </c>
      <c r="BN20" s="63">
        <f t="shared" si="17"/>
        <v>216</v>
      </c>
      <c r="BO20" s="63">
        <f t="shared" si="17"/>
        <v>112</v>
      </c>
      <c r="BP20" s="63">
        <f t="shared" si="17"/>
        <v>-5</v>
      </c>
      <c r="BQ20" s="63">
        <f t="shared" si="18"/>
        <v>102</v>
      </c>
      <c r="BR20" s="63">
        <f t="shared" si="18"/>
        <v>28</v>
      </c>
      <c r="BS20" s="63">
        <f t="shared" si="18"/>
        <v>-492</v>
      </c>
      <c r="BT20" s="63">
        <f t="shared" si="18"/>
        <v>-770</v>
      </c>
      <c r="BU20" s="63">
        <f t="shared" si="18"/>
        <v>-433</v>
      </c>
      <c r="BV20" s="63">
        <f t="shared" si="18"/>
        <v>-324</v>
      </c>
      <c r="BW20" s="63">
        <f t="shared" si="18"/>
        <v>-161</v>
      </c>
      <c r="BX20" s="63">
        <f t="shared" si="18"/>
        <v>-255</v>
      </c>
      <c r="BY20" s="63">
        <f t="shared" si="18"/>
        <v>-242</v>
      </c>
      <c r="BZ20" s="339">
        <f t="shared" si="18"/>
        <v>160</v>
      </c>
      <c r="CA20" s="339">
        <f t="shared" si="18"/>
        <v>193</v>
      </c>
      <c r="CB20" s="359">
        <f t="shared" si="18"/>
        <v>246</v>
      </c>
      <c r="CC20" s="367"/>
      <c r="CD20" s="61">
        <f>IF(ISERROR(GETPIVOTDATA("VALUE",'CSS WK pvt'!$J$2,"DT_FILE",CD$8,"COMMODITY",CD$6,"TRIM_CAT",TRIM(B20),"TRIM_LINE",A16))=TRUE,0,GETPIVOTDATA("VALUE",'CSS WK pvt'!$J$2,"DT_FILE",CD$8,"COMMODITY",CD$6,"TRIM_CAT",TRIM(B20),"TRIM_LINE",A16))</f>
        <v>1583</v>
      </c>
    </row>
    <row r="21" spans="1:82" s="57" customFormat="1" x14ac:dyDescent="0.3">
      <c r="A21" s="140"/>
      <c r="B21" s="58" t="s">
        <v>34</v>
      </c>
      <c r="C21" s="77">
        <v>84</v>
      </c>
      <c r="D21" s="78">
        <v>117</v>
      </c>
      <c r="E21" s="78">
        <v>131</v>
      </c>
      <c r="F21" s="78">
        <v>96</v>
      </c>
      <c r="G21" s="78">
        <v>140</v>
      </c>
      <c r="H21" s="78">
        <v>104</v>
      </c>
      <c r="I21" s="78">
        <v>122</v>
      </c>
      <c r="J21" s="78">
        <v>107</v>
      </c>
      <c r="K21" s="78">
        <v>102</v>
      </c>
      <c r="L21" s="269">
        <v>144</v>
      </c>
      <c r="M21" s="79">
        <v>120</v>
      </c>
      <c r="N21" s="78">
        <v>98</v>
      </c>
      <c r="O21" s="79">
        <v>135</v>
      </c>
      <c r="P21" s="78">
        <v>155</v>
      </c>
      <c r="Q21" s="78">
        <v>136</v>
      </c>
      <c r="R21" s="78">
        <v>130</v>
      </c>
      <c r="S21" s="78">
        <v>119</v>
      </c>
      <c r="T21" s="78">
        <v>131</v>
      </c>
      <c r="U21" s="236">
        <v>101</v>
      </c>
      <c r="V21" s="236">
        <v>116</v>
      </c>
      <c r="W21" s="236">
        <v>136</v>
      </c>
      <c r="X21" s="269">
        <v>145</v>
      </c>
      <c r="Y21" s="296">
        <v>155</v>
      </c>
      <c r="Z21" s="236">
        <v>138</v>
      </c>
      <c r="AA21" s="236">
        <v>121</v>
      </c>
      <c r="AB21" s="236">
        <v>98</v>
      </c>
      <c r="AC21" s="236">
        <v>88</v>
      </c>
      <c r="AD21" s="236">
        <v>96</v>
      </c>
      <c r="AE21" s="236">
        <v>125</v>
      </c>
      <c r="AF21" s="236">
        <v>96</v>
      </c>
      <c r="AG21" s="236">
        <v>85</v>
      </c>
      <c r="AH21" s="236">
        <v>178</v>
      </c>
      <c r="AI21" s="78">
        <v>207</v>
      </c>
      <c r="AJ21" s="379">
        <v>205</v>
      </c>
      <c r="AK21" s="171">
        <f t="shared" si="15"/>
        <v>0.6071428571428571</v>
      </c>
      <c r="AL21" s="171">
        <f t="shared" si="15"/>
        <v>0.3247863247863248</v>
      </c>
      <c r="AM21" s="171">
        <f t="shared" si="15"/>
        <v>3.8167938931297711E-2</v>
      </c>
      <c r="AN21" s="171">
        <f t="shared" si="15"/>
        <v>0.35416666666666669</v>
      </c>
      <c r="AO21" s="171">
        <f t="shared" si="15"/>
        <v>-0.15</v>
      </c>
      <c r="AP21" s="171">
        <f t="shared" si="15"/>
        <v>0.25961538461538464</v>
      </c>
      <c r="AQ21" s="171">
        <f t="shared" si="15"/>
        <v>-0.1721311475409836</v>
      </c>
      <c r="AR21" s="171">
        <f t="shared" si="15"/>
        <v>8.4112149532710276E-2</v>
      </c>
      <c r="AS21" s="171">
        <f t="shared" si="15"/>
        <v>0.33333333333333331</v>
      </c>
      <c r="AT21" s="171">
        <f t="shared" si="15"/>
        <v>6.9444444444444441E-3</v>
      </c>
      <c r="AU21" s="171">
        <f t="shared" si="16"/>
        <v>0.29166666666666669</v>
      </c>
      <c r="AV21" s="171">
        <f t="shared" si="16"/>
        <v>0.40816326530612246</v>
      </c>
      <c r="AW21" s="171">
        <f t="shared" si="16"/>
        <v>-0.1037037037037037</v>
      </c>
      <c r="AX21" s="171">
        <f t="shared" si="16"/>
        <v>-0.36774193548387096</v>
      </c>
      <c r="AY21" s="171">
        <f t="shared" si="16"/>
        <v>-0.35294117647058826</v>
      </c>
      <c r="AZ21" s="171">
        <f t="shared" si="16"/>
        <v>-0.26153846153846155</v>
      </c>
      <c r="BA21" s="171">
        <f t="shared" si="16"/>
        <v>5.0420168067226892E-2</v>
      </c>
      <c r="BB21" s="171">
        <f t="shared" si="16"/>
        <v>-0.26717557251908397</v>
      </c>
      <c r="BC21" s="171">
        <f t="shared" si="16"/>
        <v>-0.15841584158415842</v>
      </c>
      <c r="BD21" s="326">
        <f t="shared" si="16"/>
        <v>0.53448275862068961</v>
      </c>
      <c r="BE21" s="326">
        <f t="shared" si="16"/>
        <v>0.5220588235294118</v>
      </c>
      <c r="BF21" s="201">
        <f t="shared" si="16"/>
        <v>0.41379310344827586</v>
      </c>
      <c r="BG21" s="77">
        <f t="shared" si="17"/>
        <v>51</v>
      </c>
      <c r="BH21" s="62">
        <f t="shared" si="17"/>
        <v>38</v>
      </c>
      <c r="BI21" s="63">
        <f t="shared" si="17"/>
        <v>5</v>
      </c>
      <c r="BJ21" s="63">
        <f t="shared" si="17"/>
        <v>34</v>
      </c>
      <c r="BK21" s="63">
        <f t="shared" si="17"/>
        <v>-21</v>
      </c>
      <c r="BL21" s="63">
        <f t="shared" si="17"/>
        <v>27</v>
      </c>
      <c r="BM21" s="63">
        <f t="shared" si="17"/>
        <v>-21</v>
      </c>
      <c r="BN21" s="63">
        <f t="shared" si="17"/>
        <v>9</v>
      </c>
      <c r="BO21" s="63">
        <f t="shared" si="17"/>
        <v>34</v>
      </c>
      <c r="BP21" s="63">
        <f t="shared" si="17"/>
        <v>1</v>
      </c>
      <c r="BQ21" s="63">
        <f t="shared" si="18"/>
        <v>35</v>
      </c>
      <c r="BR21" s="63">
        <f t="shared" si="18"/>
        <v>40</v>
      </c>
      <c r="BS21" s="63">
        <f t="shared" si="18"/>
        <v>-14</v>
      </c>
      <c r="BT21" s="63">
        <f t="shared" si="18"/>
        <v>-57</v>
      </c>
      <c r="BU21" s="63">
        <f t="shared" si="18"/>
        <v>-48</v>
      </c>
      <c r="BV21" s="63">
        <f t="shared" si="18"/>
        <v>-34</v>
      </c>
      <c r="BW21" s="63">
        <f t="shared" si="18"/>
        <v>6</v>
      </c>
      <c r="BX21" s="63">
        <f t="shared" si="18"/>
        <v>-35</v>
      </c>
      <c r="BY21" s="63">
        <f t="shared" si="18"/>
        <v>-16</v>
      </c>
      <c r="BZ21" s="339">
        <f t="shared" si="18"/>
        <v>62</v>
      </c>
      <c r="CA21" s="339">
        <f t="shared" si="18"/>
        <v>71</v>
      </c>
      <c r="CB21" s="359">
        <f t="shared" si="18"/>
        <v>60</v>
      </c>
      <c r="CC21" s="367"/>
      <c r="CD21" s="61">
        <f>IF(ISERROR(GETPIVOTDATA("VALUE",'CSS WK pvt'!$J$2,"DT_FILE",CD$8,"COMMODITY",CD$6,"TRIM_CAT",TRIM(B21),"TRIM_LINE",A16))=TRUE,0,GETPIVOTDATA("VALUE",'CSS WK pvt'!$J$2,"DT_FILE",CD$8,"COMMODITY",CD$6,"TRIM_CAT",TRIM(B21),"TRIM_LINE",A16))</f>
        <v>205</v>
      </c>
    </row>
    <row r="22" spans="1:82" s="70" customFormat="1" x14ac:dyDescent="0.3">
      <c r="A22" s="142"/>
      <c r="B22" s="58" t="s">
        <v>35</v>
      </c>
      <c r="C22" s="129">
        <f t="shared" ref="C22:O22" si="19">SUM(C17:C21)</f>
        <v>83643</v>
      </c>
      <c r="D22" s="130">
        <f t="shared" si="19"/>
        <v>89664</v>
      </c>
      <c r="E22" s="130">
        <f t="shared" si="19"/>
        <v>85826</v>
      </c>
      <c r="F22" s="130">
        <f t="shared" si="19"/>
        <v>81532</v>
      </c>
      <c r="G22" s="130">
        <f t="shared" si="19"/>
        <v>89974</v>
      </c>
      <c r="H22" s="130">
        <f t="shared" si="19"/>
        <v>90178</v>
      </c>
      <c r="I22" s="130">
        <f t="shared" si="19"/>
        <v>97275</v>
      </c>
      <c r="J22" s="130">
        <f t="shared" si="19"/>
        <v>95920</v>
      </c>
      <c r="K22" s="130">
        <f t="shared" si="19"/>
        <v>106504</v>
      </c>
      <c r="L22" s="270">
        <f t="shared" si="19"/>
        <v>101994</v>
      </c>
      <c r="M22" s="80">
        <f t="shared" si="19"/>
        <v>99541</v>
      </c>
      <c r="N22" s="130">
        <f t="shared" si="19"/>
        <v>104520</v>
      </c>
      <c r="O22" s="80">
        <f t="shared" si="19"/>
        <v>111427</v>
      </c>
      <c r="P22" s="130">
        <v>114256</v>
      </c>
      <c r="Q22" s="130">
        <v>106369</v>
      </c>
      <c r="R22" s="130">
        <v>107803</v>
      </c>
      <c r="S22" s="130">
        <v>101955</v>
      </c>
      <c r="T22" s="130">
        <v>107960</v>
      </c>
      <c r="U22" s="237">
        <v>114616</v>
      </c>
      <c r="V22" s="237">
        <v>116204</v>
      </c>
      <c r="W22" s="237">
        <v>117133</v>
      </c>
      <c r="X22" s="270">
        <v>119325</v>
      </c>
      <c r="Y22" s="297">
        <v>104180</v>
      </c>
      <c r="Z22" s="237">
        <v>108567</v>
      </c>
      <c r="AA22" s="237">
        <v>102839</v>
      </c>
      <c r="AB22" s="237">
        <v>102310</v>
      </c>
      <c r="AC22" s="237">
        <v>97995</v>
      </c>
      <c r="AD22" s="237">
        <v>99824</v>
      </c>
      <c r="AE22" s="237">
        <v>98262</v>
      </c>
      <c r="AF22" s="237">
        <v>93311</v>
      </c>
      <c r="AG22" s="237">
        <v>95353</v>
      </c>
      <c r="AH22" s="237">
        <v>103287</v>
      </c>
      <c r="AI22" s="130">
        <v>110595</v>
      </c>
      <c r="AJ22" s="380">
        <v>105828</v>
      </c>
      <c r="AK22" s="202">
        <f t="shared" si="15"/>
        <v>0.33217364274356492</v>
      </c>
      <c r="AL22" s="203">
        <f t="shared" si="15"/>
        <v>0.27426837972876517</v>
      </c>
      <c r="AM22" s="204">
        <f t="shared" si="15"/>
        <v>0.23935637219490596</v>
      </c>
      <c r="AN22" s="204">
        <f t="shared" si="15"/>
        <v>0.32221704361477704</v>
      </c>
      <c r="AO22" s="204">
        <f t="shared" si="15"/>
        <v>0.13316069086625024</v>
      </c>
      <c r="AP22" s="204">
        <f t="shared" si="15"/>
        <v>0.19718778416021646</v>
      </c>
      <c r="AQ22" s="204">
        <f t="shared" si="15"/>
        <v>0.17826779748136726</v>
      </c>
      <c r="AR22" s="204">
        <f t="shared" si="15"/>
        <v>0.21146788990825688</v>
      </c>
      <c r="AS22" s="204">
        <f t="shared" si="15"/>
        <v>9.9799068579583872E-2</v>
      </c>
      <c r="AT22" s="204">
        <f t="shared" si="15"/>
        <v>0.16992176010353549</v>
      </c>
      <c r="AU22" s="204">
        <f t="shared" si="16"/>
        <v>4.6603911955877479E-2</v>
      </c>
      <c r="AV22" s="204">
        <f t="shared" si="16"/>
        <v>3.8719862227324917E-2</v>
      </c>
      <c r="AW22" s="204">
        <f t="shared" si="16"/>
        <v>-7.7072881797050991E-2</v>
      </c>
      <c r="AX22" s="204">
        <f t="shared" si="16"/>
        <v>-0.10455468421789665</v>
      </c>
      <c r="AY22" s="204">
        <f t="shared" si="16"/>
        <v>-7.872594458911901E-2</v>
      </c>
      <c r="AZ22" s="204">
        <f t="shared" si="16"/>
        <v>-7.4014637811563685E-2</v>
      </c>
      <c r="BA22" s="204">
        <f t="shared" si="16"/>
        <v>-3.6221862586435193E-2</v>
      </c>
      <c r="BB22" s="204">
        <f t="shared" si="16"/>
        <v>-0.13568914412745461</v>
      </c>
      <c r="BC22" s="204">
        <f t="shared" si="16"/>
        <v>-0.16806554058770154</v>
      </c>
      <c r="BD22" s="329">
        <f t="shared" si="16"/>
        <v>-0.11115796358128809</v>
      </c>
      <c r="BE22" s="329">
        <f t="shared" si="16"/>
        <v>-5.5816891909197239E-2</v>
      </c>
      <c r="BF22" s="205">
        <f t="shared" si="16"/>
        <v>-0.11311125078566939</v>
      </c>
      <c r="BG22" s="129">
        <f t="shared" ref="BG22:CD22" si="20">SUM(BG17:BG21)</f>
        <v>27784</v>
      </c>
      <c r="BH22" s="131">
        <f t="shared" si="20"/>
        <v>24592</v>
      </c>
      <c r="BI22" s="132">
        <f t="shared" si="20"/>
        <v>20543</v>
      </c>
      <c r="BJ22" s="132">
        <f t="shared" si="20"/>
        <v>26271</v>
      </c>
      <c r="BK22" s="132">
        <f t="shared" ref="BK22:BL22" si="21">SUM(BK17:BK21)</f>
        <v>11981</v>
      </c>
      <c r="BL22" s="132">
        <f t="shared" si="21"/>
        <v>17782</v>
      </c>
      <c r="BM22" s="132">
        <f t="shared" ref="BM22:BN22" si="22">SUM(BM17:BM21)</f>
        <v>17341</v>
      </c>
      <c r="BN22" s="132">
        <f t="shared" si="22"/>
        <v>20284</v>
      </c>
      <c r="BO22" s="132">
        <f t="shared" ref="BO22:BP22" si="23">SUM(BO17:BO21)</f>
        <v>10629</v>
      </c>
      <c r="BP22" s="132">
        <f t="shared" si="23"/>
        <v>17331</v>
      </c>
      <c r="BQ22" s="132">
        <f t="shared" ref="BQ22:BR22" si="24">SUM(BQ17:BQ21)</f>
        <v>4639</v>
      </c>
      <c r="BR22" s="132">
        <f t="shared" si="24"/>
        <v>4047</v>
      </c>
      <c r="BS22" s="132">
        <f t="shared" ref="BS22:BT22" si="25">SUM(BS17:BS21)</f>
        <v>-8588</v>
      </c>
      <c r="BT22" s="132">
        <f t="shared" si="25"/>
        <v>-11946</v>
      </c>
      <c r="BU22" s="132">
        <f t="shared" ref="BU22:BV22" si="26">SUM(BU17:BU21)</f>
        <v>-8374</v>
      </c>
      <c r="BV22" s="132">
        <f t="shared" si="26"/>
        <v>-7979</v>
      </c>
      <c r="BW22" s="132">
        <f t="shared" ref="BW22" si="27">SUM(BW17:BW21)</f>
        <v>-3693</v>
      </c>
      <c r="BX22" s="132">
        <f t="shared" ref="BX22:BY22" si="28">SUM(BX17:BX21)</f>
        <v>-14649</v>
      </c>
      <c r="BY22" s="132">
        <f t="shared" si="28"/>
        <v>-19263</v>
      </c>
      <c r="BZ22" s="342">
        <f t="shared" ref="BZ22:CA22" si="29">SUM(BZ17:BZ21)</f>
        <v>-12917</v>
      </c>
      <c r="CA22" s="342">
        <f t="shared" si="29"/>
        <v>-6538</v>
      </c>
      <c r="CB22" s="342">
        <f t="shared" ref="CB22" si="30">SUM(CB17:CB21)</f>
        <v>-13497</v>
      </c>
      <c r="CC22" s="368"/>
      <c r="CD22" s="80">
        <f t="shared" si="20"/>
        <v>105828</v>
      </c>
    </row>
    <row r="23" spans="1:82" s="57" customFormat="1" x14ac:dyDescent="0.3">
      <c r="A23" s="140">
        <f>+A16+1</f>
        <v>3</v>
      </c>
      <c r="B23" s="81" t="s">
        <v>17</v>
      </c>
      <c r="C23" s="82"/>
      <c r="D23" s="83"/>
      <c r="E23" s="83"/>
      <c r="F23" s="83"/>
      <c r="G23" s="83"/>
      <c r="H23" s="83"/>
      <c r="I23" s="83"/>
      <c r="J23" s="83"/>
      <c r="K23" s="83"/>
      <c r="L23" s="271"/>
      <c r="M23" s="84"/>
      <c r="N23" s="83"/>
      <c r="O23" s="84"/>
      <c r="P23" s="83"/>
      <c r="Q23" s="83"/>
      <c r="R23" s="83"/>
      <c r="S23" s="83"/>
      <c r="T23" s="83"/>
      <c r="U23" s="238"/>
      <c r="V23" s="238"/>
      <c r="W23" s="238"/>
      <c r="X23" s="271"/>
      <c r="Y23" s="298"/>
      <c r="Z23" s="238"/>
      <c r="AA23" s="238"/>
      <c r="AB23" s="238"/>
      <c r="AC23" s="238"/>
      <c r="AD23" s="238"/>
      <c r="AE23" s="238"/>
      <c r="AF23" s="238"/>
      <c r="AG23" s="238"/>
      <c r="AH23" s="238"/>
      <c r="AI23" s="83"/>
      <c r="AJ23" s="381"/>
      <c r="AK23" s="206"/>
      <c r="AL23" s="207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330"/>
      <c r="BE23" s="330"/>
      <c r="BF23" s="209"/>
      <c r="BG23" s="82"/>
      <c r="BH23" s="85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343"/>
      <c r="CA23" s="343"/>
      <c r="CB23" s="343"/>
      <c r="CC23" s="367"/>
      <c r="CD23" s="84"/>
    </row>
    <row r="24" spans="1:82" s="57" customFormat="1" x14ac:dyDescent="0.3">
      <c r="A24" s="138"/>
      <c r="B24" s="58" t="s">
        <v>30</v>
      </c>
      <c r="C24" s="77">
        <v>30533</v>
      </c>
      <c r="D24" s="78">
        <v>33483</v>
      </c>
      <c r="E24" s="78">
        <v>29585</v>
      </c>
      <c r="F24" s="78">
        <v>28261</v>
      </c>
      <c r="G24" s="78">
        <v>35046</v>
      </c>
      <c r="H24" s="78">
        <v>36480</v>
      </c>
      <c r="I24" s="78">
        <v>39238</v>
      </c>
      <c r="J24" s="78">
        <v>36004</v>
      </c>
      <c r="K24" s="78">
        <v>38115</v>
      </c>
      <c r="L24" s="269">
        <v>33378</v>
      </c>
      <c r="M24" s="57">
        <v>29837</v>
      </c>
      <c r="N24" s="78">
        <v>37829</v>
      </c>
      <c r="O24" s="79">
        <v>36001</v>
      </c>
      <c r="P24" s="78">
        <v>32194</v>
      </c>
      <c r="Q24" s="78">
        <v>26510</v>
      </c>
      <c r="R24" s="78">
        <v>31015</v>
      </c>
      <c r="S24" s="78">
        <v>27525</v>
      </c>
      <c r="T24" s="78">
        <v>33483</v>
      </c>
      <c r="U24" s="236">
        <v>37692</v>
      </c>
      <c r="V24" s="236">
        <v>33769</v>
      </c>
      <c r="W24" s="236">
        <v>31171</v>
      </c>
      <c r="X24" s="269">
        <v>33751</v>
      </c>
      <c r="Y24" s="296">
        <v>24718</v>
      </c>
      <c r="Z24" s="236">
        <v>29220</v>
      </c>
      <c r="AA24" s="236">
        <v>25995</v>
      </c>
      <c r="AB24" s="236">
        <v>24212</v>
      </c>
      <c r="AC24" s="236">
        <v>22835</v>
      </c>
      <c r="AD24" s="236">
        <v>28803</v>
      </c>
      <c r="AE24" s="236">
        <v>28885</v>
      </c>
      <c r="AF24" s="236">
        <v>28918</v>
      </c>
      <c r="AG24" s="236">
        <v>31923</v>
      </c>
      <c r="AH24" s="236">
        <v>34744</v>
      </c>
      <c r="AI24" s="78">
        <v>37119</v>
      </c>
      <c r="AJ24" s="379">
        <v>32251</v>
      </c>
      <c r="AK24" s="171">
        <f t="shared" ref="AK24:AT29" si="31">IF(ISERROR((O24-C24)/C24)=TRUE,0,(O24-C24)/C24)</f>
        <v>0.17908492450790947</v>
      </c>
      <c r="AL24" s="171">
        <f t="shared" si="31"/>
        <v>-3.849714780634949E-2</v>
      </c>
      <c r="AM24" s="171">
        <f t="shared" si="31"/>
        <v>-0.10393780632077067</v>
      </c>
      <c r="AN24" s="171">
        <f t="shared" si="31"/>
        <v>9.7448781005626123E-2</v>
      </c>
      <c r="AO24" s="171">
        <f t="shared" si="31"/>
        <v>-0.21460366375620613</v>
      </c>
      <c r="AP24" s="171">
        <f t="shared" si="31"/>
        <v>-8.215460526315789E-2</v>
      </c>
      <c r="AQ24" s="171">
        <f t="shared" si="31"/>
        <v>-3.9400581069371526E-2</v>
      </c>
      <c r="AR24" s="171">
        <f t="shared" si="31"/>
        <v>-6.207643595156094E-2</v>
      </c>
      <c r="AS24" s="171">
        <f t="shared" si="31"/>
        <v>-0.18218549127640038</v>
      </c>
      <c r="AT24" s="171">
        <f t="shared" si="31"/>
        <v>1.1175025465875727E-2</v>
      </c>
      <c r="AU24" s="171">
        <f t="shared" ref="AU24:BF29" si="32">IF(ISERROR((Y24-M24)/M24)=TRUE,0,(Y24-M24)/M24)</f>
        <v>-0.17156550591547406</v>
      </c>
      <c r="AV24" s="171">
        <f t="shared" si="32"/>
        <v>-0.22757672684977134</v>
      </c>
      <c r="AW24" s="171">
        <f t="shared" si="32"/>
        <v>-0.27793672397988944</v>
      </c>
      <c r="AX24" s="171">
        <f t="shared" si="32"/>
        <v>-0.24793439771385972</v>
      </c>
      <c r="AY24" s="171">
        <f t="shared" si="32"/>
        <v>-0.13862693323274236</v>
      </c>
      <c r="AZ24" s="171">
        <f t="shared" si="32"/>
        <v>-7.1320328873125907E-2</v>
      </c>
      <c r="BA24" s="171">
        <f t="shared" si="32"/>
        <v>4.940962761126249E-2</v>
      </c>
      <c r="BB24" s="171">
        <f t="shared" si="32"/>
        <v>-0.13633784308455038</v>
      </c>
      <c r="BC24" s="171">
        <f t="shared" si="32"/>
        <v>-0.15305635148042024</v>
      </c>
      <c r="BD24" s="326">
        <f t="shared" si="32"/>
        <v>2.8872634664929373E-2</v>
      </c>
      <c r="BE24" s="326">
        <f t="shared" si="32"/>
        <v>0.19081838888710662</v>
      </c>
      <c r="BF24" s="201">
        <f t="shared" si="32"/>
        <v>-4.444312761103375E-2</v>
      </c>
      <c r="BG24" s="77">
        <f t="shared" ref="BG24:BP28" si="33">O24-C24</f>
        <v>5468</v>
      </c>
      <c r="BH24" s="62">
        <f t="shared" si="33"/>
        <v>-1289</v>
      </c>
      <c r="BI24" s="63">
        <f t="shared" si="33"/>
        <v>-3075</v>
      </c>
      <c r="BJ24" s="63">
        <f t="shared" si="33"/>
        <v>2754</v>
      </c>
      <c r="BK24" s="63">
        <f t="shared" si="33"/>
        <v>-7521</v>
      </c>
      <c r="BL24" s="63">
        <f t="shared" si="33"/>
        <v>-2997</v>
      </c>
      <c r="BM24" s="63">
        <f t="shared" si="33"/>
        <v>-1546</v>
      </c>
      <c r="BN24" s="63">
        <f t="shared" si="33"/>
        <v>-2235</v>
      </c>
      <c r="BO24" s="63">
        <f t="shared" si="33"/>
        <v>-6944</v>
      </c>
      <c r="BP24" s="63">
        <f t="shared" si="33"/>
        <v>373</v>
      </c>
      <c r="BQ24" s="63">
        <f t="shared" ref="BQ24:CB28" si="34">Y24-M24</f>
        <v>-5119</v>
      </c>
      <c r="BR24" s="63">
        <f t="shared" si="34"/>
        <v>-8609</v>
      </c>
      <c r="BS24" s="63">
        <f t="shared" si="34"/>
        <v>-10006</v>
      </c>
      <c r="BT24" s="63">
        <f t="shared" si="34"/>
        <v>-7982</v>
      </c>
      <c r="BU24" s="63">
        <f t="shared" si="34"/>
        <v>-3675</v>
      </c>
      <c r="BV24" s="63">
        <f t="shared" si="34"/>
        <v>-2212</v>
      </c>
      <c r="BW24" s="63">
        <f t="shared" si="34"/>
        <v>1360</v>
      </c>
      <c r="BX24" s="63">
        <f t="shared" si="34"/>
        <v>-4565</v>
      </c>
      <c r="BY24" s="63">
        <f t="shared" si="34"/>
        <v>-5769</v>
      </c>
      <c r="BZ24" s="339">
        <f t="shared" si="34"/>
        <v>975</v>
      </c>
      <c r="CA24" s="339">
        <f t="shared" si="34"/>
        <v>5948</v>
      </c>
      <c r="CB24" s="359">
        <f t="shared" si="34"/>
        <v>-1500</v>
      </c>
      <c r="CC24" s="367"/>
      <c r="CD24" s="61">
        <f>IF(ISERROR(GETPIVOTDATA("VALUE",'CSS WK pvt'!$J$2,"DT_FILE",CD$8,"COMMODITY",CD$6,"TRIM_CAT",TRIM(B24),"TRIM_LINE",A23))=TRUE,0,GETPIVOTDATA("VALUE",'CSS WK pvt'!$J$2,"DT_FILE",CD$8,"COMMODITY",CD$6,"TRIM_CAT",TRIM(B24),"TRIM_LINE",A23))</f>
        <v>32251</v>
      </c>
    </row>
    <row r="25" spans="1:82" s="57" customFormat="1" x14ac:dyDescent="0.3">
      <c r="A25" s="138"/>
      <c r="B25" s="58" t="s">
        <v>31</v>
      </c>
      <c r="C25" s="77">
        <v>3095</v>
      </c>
      <c r="D25" s="78">
        <v>3303</v>
      </c>
      <c r="E25" s="78">
        <v>3064</v>
      </c>
      <c r="F25" s="78">
        <v>2994</v>
      </c>
      <c r="G25" s="78">
        <v>3580</v>
      </c>
      <c r="H25" s="78">
        <v>3803</v>
      </c>
      <c r="I25" s="78">
        <v>4273</v>
      </c>
      <c r="J25" s="78">
        <v>3740</v>
      </c>
      <c r="K25" s="78">
        <v>3554</v>
      </c>
      <c r="L25" s="269">
        <v>3381</v>
      </c>
      <c r="M25" s="57">
        <v>3047</v>
      </c>
      <c r="N25" s="78">
        <v>3335</v>
      </c>
      <c r="O25" s="79">
        <v>2944</v>
      </c>
      <c r="P25" s="78">
        <v>2738</v>
      </c>
      <c r="Q25" s="78">
        <v>2368</v>
      </c>
      <c r="R25" s="78">
        <v>2759</v>
      </c>
      <c r="S25" s="78">
        <v>2416</v>
      </c>
      <c r="T25" s="78">
        <v>3083</v>
      </c>
      <c r="U25" s="236">
        <v>3558</v>
      </c>
      <c r="V25" s="236">
        <v>2668</v>
      </c>
      <c r="W25" s="236">
        <v>2308</v>
      </c>
      <c r="X25" s="269">
        <v>2457</v>
      </c>
      <c r="Y25" s="296">
        <v>2047</v>
      </c>
      <c r="Z25" s="236">
        <v>2622</v>
      </c>
      <c r="AA25" s="236">
        <v>2361</v>
      </c>
      <c r="AB25" s="236">
        <v>2127</v>
      </c>
      <c r="AC25" s="236">
        <v>2261</v>
      </c>
      <c r="AD25" s="236">
        <v>2500</v>
      </c>
      <c r="AE25" s="236">
        <v>2890</v>
      </c>
      <c r="AF25" s="236">
        <v>2330</v>
      </c>
      <c r="AG25" s="236">
        <v>2005</v>
      </c>
      <c r="AH25" s="236">
        <v>2547</v>
      </c>
      <c r="AI25" s="78">
        <v>2835</v>
      </c>
      <c r="AJ25" s="379">
        <v>2477</v>
      </c>
      <c r="AK25" s="171">
        <f t="shared" si="31"/>
        <v>-4.8788368336025852E-2</v>
      </c>
      <c r="AL25" s="171">
        <f t="shared" si="31"/>
        <v>-0.17105661519830456</v>
      </c>
      <c r="AM25" s="171">
        <f t="shared" si="31"/>
        <v>-0.22715404699738903</v>
      </c>
      <c r="AN25" s="171">
        <f t="shared" si="31"/>
        <v>-7.8490313961255845E-2</v>
      </c>
      <c r="AO25" s="171">
        <f t="shared" si="31"/>
        <v>-0.32513966480446926</v>
      </c>
      <c r="AP25" s="171">
        <f t="shared" si="31"/>
        <v>-0.18932421772285038</v>
      </c>
      <c r="AQ25" s="171">
        <f t="shared" si="31"/>
        <v>-0.16732974490989938</v>
      </c>
      <c r="AR25" s="171">
        <f t="shared" si="31"/>
        <v>-0.28663101604278074</v>
      </c>
      <c r="AS25" s="171">
        <f t="shared" si="31"/>
        <v>-0.35059088351153628</v>
      </c>
      <c r="AT25" s="171">
        <f t="shared" si="31"/>
        <v>-0.27329192546583853</v>
      </c>
      <c r="AU25" s="171">
        <f t="shared" si="32"/>
        <v>-0.32819166393173616</v>
      </c>
      <c r="AV25" s="171">
        <f t="shared" si="32"/>
        <v>-0.21379310344827587</v>
      </c>
      <c r="AW25" s="171">
        <f t="shared" si="32"/>
        <v>-0.19802989130434784</v>
      </c>
      <c r="AX25" s="171">
        <f t="shared" si="32"/>
        <v>-0.22315558802045288</v>
      </c>
      <c r="AY25" s="171">
        <f t="shared" si="32"/>
        <v>-4.5185810810810814E-2</v>
      </c>
      <c r="AZ25" s="171">
        <f t="shared" si="32"/>
        <v>-9.3874592243566507E-2</v>
      </c>
      <c r="BA25" s="171">
        <f t="shared" si="32"/>
        <v>0.19619205298013245</v>
      </c>
      <c r="BB25" s="171">
        <f t="shared" si="32"/>
        <v>-0.24424262082387285</v>
      </c>
      <c r="BC25" s="171">
        <f t="shared" si="32"/>
        <v>-0.43648116919617763</v>
      </c>
      <c r="BD25" s="326">
        <f t="shared" si="32"/>
        <v>-4.5352323838080959E-2</v>
      </c>
      <c r="BE25" s="326">
        <f t="shared" si="32"/>
        <v>0.22833622183708838</v>
      </c>
      <c r="BF25" s="201">
        <f t="shared" si="32"/>
        <v>8.1400081400081394E-3</v>
      </c>
      <c r="BG25" s="77">
        <f t="shared" si="33"/>
        <v>-151</v>
      </c>
      <c r="BH25" s="62">
        <f t="shared" si="33"/>
        <v>-565</v>
      </c>
      <c r="BI25" s="63">
        <f t="shared" si="33"/>
        <v>-696</v>
      </c>
      <c r="BJ25" s="63">
        <f t="shared" si="33"/>
        <v>-235</v>
      </c>
      <c r="BK25" s="63">
        <f t="shared" si="33"/>
        <v>-1164</v>
      </c>
      <c r="BL25" s="63">
        <f t="shared" si="33"/>
        <v>-720</v>
      </c>
      <c r="BM25" s="63">
        <f t="shared" si="33"/>
        <v>-715</v>
      </c>
      <c r="BN25" s="63">
        <f t="shared" si="33"/>
        <v>-1072</v>
      </c>
      <c r="BO25" s="63">
        <f t="shared" si="33"/>
        <v>-1246</v>
      </c>
      <c r="BP25" s="63">
        <f t="shared" si="33"/>
        <v>-924</v>
      </c>
      <c r="BQ25" s="63">
        <f t="shared" si="34"/>
        <v>-1000</v>
      </c>
      <c r="BR25" s="63">
        <f t="shared" si="34"/>
        <v>-713</v>
      </c>
      <c r="BS25" s="63">
        <f t="shared" si="34"/>
        <v>-583</v>
      </c>
      <c r="BT25" s="63">
        <f t="shared" si="34"/>
        <v>-611</v>
      </c>
      <c r="BU25" s="63">
        <f t="shared" si="34"/>
        <v>-107</v>
      </c>
      <c r="BV25" s="63">
        <f t="shared" si="34"/>
        <v>-259</v>
      </c>
      <c r="BW25" s="63">
        <f t="shared" si="34"/>
        <v>474</v>
      </c>
      <c r="BX25" s="63">
        <f t="shared" si="34"/>
        <v>-753</v>
      </c>
      <c r="BY25" s="63">
        <f t="shared" si="34"/>
        <v>-1553</v>
      </c>
      <c r="BZ25" s="339">
        <f t="shared" si="34"/>
        <v>-121</v>
      </c>
      <c r="CA25" s="339">
        <f t="shared" si="34"/>
        <v>527</v>
      </c>
      <c r="CB25" s="359">
        <f t="shared" si="34"/>
        <v>20</v>
      </c>
      <c r="CC25" s="367"/>
      <c r="CD25" s="61">
        <f>IF(ISERROR(GETPIVOTDATA("VALUE",'CSS WK pvt'!$J$2,"DT_FILE",CD$8,"COMMODITY",CD$6,"TRIM_CAT",TRIM(B25),"TRIM_LINE",A23))=TRUE,0,GETPIVOTDATA("VALUE",'CSS WK pvt'!$J$2,"DT_FILE",CD$8,"COMMODITY",CD$6,"TRIM_CAT",TRIM(B25),"TRIM_LINE",A23))</f>
        <v>2477</v>
      </c>
    </row>
    <row r="26" spans="1:82" s="57" customFormat="1" x14ac:dyDescent="0.3">
      <c r="A26" s="138"/>
      <c r="B26" s="58" t="s">
        <v>32</v>
      </c>
      <c r="C26" s="77">
        <v>4316</v>
      </c>
      <c r="D26" s="78">
        <v>5722</v>
      </c>
      <c r="E26" s="78">
        <v>5876</v>
      </c>
      <c r="F26" s="78">
        <v>3606</v>
      </c>
      <c r="G26" s="78">
        <v>6095</v>
      </c>
      <c r="H26" s="78">
        <v>4312</v>
      </c>
      <c r="I26" s="78">
        <v>6077</v>
      </c>
      <c r="J26" s="78">
        <v>4069</v>
      </c>
      <c r="K26" s="78">
        <v>6028</v>
      </c>
      <c r="L26" s="269">
        <v>5526</v>
      </c>
      <c r="M26" s="57">
        <v>5102</v>
      </c>
      <c r="N26" s="78">
        <v>5143</v>
      </c>
      <c r="O26" s="79">
        <v>7092</v>
      </c>
      <c r="P26" s="78">
        <v>4970</v>
      </c>
      <c r="Q26" s="78">
        <v>3862</v>
      </c>
      <c r="R26" s="78">
        <v>4086</v>
      </c>
      <c r="S26" s="78">
        <v>3987</v>
      </c>
      <c r="T26" s="78">
        <v>4128</v>
      </c>
      <c r="U26" s="236">
        <v>3922</v>
      </c>
      <c r="V26" s="236">
        <v>5176</v>
      </c>
      <c r="W26" s="236">
        <v>5007</v>
      </c>
      <c r="X26" s="269">
        <v>4828</v>
      </c>
      <c r="Y26" s="296">
        <v>4306</v>
      </c>
      <c r="Z26" s="236">
        <v>4468</v>
      </c>
      <c r="AA26" s="236">
        <v>3677</v>
      </c>
      <c r="AB26" s="236">
        <v>3797</v>
      </c>
      <c r="AC26" s="236">
        <v>3444</v>
      </c>
      <c r="AD26" s="236">
        <v>3786</v>
      </c>
      <c r="AE26" s="236">
        <v>6193</v>
      </c>
      <c r="AF26" s="236">
        <v>3591</v>
      </c>
      <c r="AG26" s="236">
        <v>3915</v>
      </c>
      <c r="AH26" s="236">
        <v>5538</v>
      </c>
      <c r="AI26" s="78">
        <v>6154</v>
      </c>
      <c r="AJ26" s="379">
        <v>5254</v>
      </c>
      <c r="AK26" s="171">
        <f t="shared" si="31"/>
        <v>0.64318813716404077</v>
      </c>
      <c r="AL26" s="171">
        <f t="shared" si="31"/>
        <v>-0.13142257951765118</v>
      </c>
      <c r="AM26" s="171">
        <f t="shared" si="31"/>
        <v>-0.3427501701837985</v>
      </c>
      <c r="AN26" s="171">
        <f t="shared" si="31"/>
        <v>0.13311148086522462</v>
      </c>
      <c r="AO26" s="171">
        <f t="shared" si="31"/>
        <v>-0.34585726004922068</v>
      </c>
      <c r="AP26" s="171">
        <f t="shared" si="31"/>
        <v>-4.267161410018553E-2</v>
      </c>
      <c r="AQ26" s="171">
        <f t="shared" si="31"/>
        <v>-0.35461576435741321</v>
      </c>
      <c r="AR26" s="171">
        <f t="shared" si="31"/>
        <v>0.27205701646596214</v>
      </c>
      <c r="AS26" s="171">
        <f t="shared" si="31"/>
        <v>-0.16937624419376243</v>
      </c>
      <c r="AT26" s="171">
        <f t="shared" si="31"/>
        <v>-0.12631197973217517</v>
      </c>
      <c r="AU26" s="171">
        <f t="shared" si="32"/>
        <v>-0.15601724813798509</v>
      </c>
      <c r="AV26" s="171">
        <f t="shared" si="32"/>
        <v>-0.13124635426793702</v>
      </c>
      <c r="AW26" s="171">
        <f t="shared" si="32"/>
        <v>-0.48152848279751831</v>
      </c>
      <c r="AX26" s="171">
        <f t="shared" si="32"/>
        <v>-0.23601609657947686</v>
      </c>
      <c r="AY26" s="171">
        <f t="shared" si="32"/>
        <v>-0.10823407560849301</v>
      </c>
      <c r="AZ26" s="171">
        <f t="shared" si="32"/>
        <v>-7.3421439060205582E-2</v>
      </c>
      <c r="BA26" s="171">
        <f t="shared" si="32"/>
        <v>0.55329821921244038</v>
      </c>
      <c r="BB26" s="171">
        <f t="shared" si="32"/>
        <v>-0.13008720930232559</v>
      </c>
      <c r="BC26" s="171">
        <f t="shared" si="32"/>
        <v>-1.7848036715961244E-3</v>
      </c>
      <c r="BD26" s="326">
        <f t="shared" si="32"/>
        <v>6.9938176197836169E-2</v>
      </c>
      <c r="BE26" s="326">
        <f t="shared" si="32"/>
        <v>0.22907928899540644</v>
      </c>
      <c r="BF26" s="201">
        <f t="shared" si="32"/>
        <v>8.8235294117647065E-2</v>
      </c>
      <c r="BG26" s="77">
        <f t="shared" si="33"/>
        <v>2776</v>
      </c>
      <c r="BH26" s="62">
        <f t="shared" si="33"/>
        <v>-752</v>
      </c>
      <c r="BI26" s="63">
        <f t="shared" si="33"/>
        <v>-2014</v>
      </c>
      <c r="BJ26" s="63">
        <f t="shared" si="33"/>
        <v>480</v>
      </c>
      <c r="BK26" s="63">
        <f t="shared" si="33"/>
        <v>-2108</v>
      </c>
      <c r="BL26" s="63">
        <f t="shared" si="33"/>
        <v>-184</v>
      </c>
      <c r="BM26" s="63">
        <f t="shared" si="33"/>
        <v>-2155</v>
      </c>
      <c r="BN26" s="63">
        <f t="shared" si="33"/>
        <v>1107</v>
      </c>
      <c r="BO26" s="63">
        <f t="shared" si="33"/>
        <v>-1021</v>
      </c>
      <c r="BP26" s="63">
        <f t="shared" si="33"/>
        <v>-698</v>
      </c>
      <c r="BQ26" s="63">
        <f t="shared" si="34"/>
        <v>-796</v>
      </c>
      <c r="BR26" s="63">
        <f t="shared" si="34"/>
        <v>-675</v>
      </c>
      <c r="BS26" s="63">
        <f t="shared" si="34"/>
        <v>-3415</v>
      </c>
      <c r="BT26" s="63">
        <f t="shared" si="34"/>
        <v>-1173</v>
      </c>
      <c r="BU26" s="63">
        <f t="shared" si="34"/>
        <v>-418</v>
      </c>
      <c r="BV26" s="63">
        <f t="shared" si="34"/>
        <v>-300</v>
      </c>
      <c r="BW26" s="63">
        <f t="shared" si="34"/>
        <v>2206</v>
      </c>
      <c r="BX26" s="63">
        <f t="shared" si="34"/>
        <v>-537</v>
      </c>
      <c r="BY26" s="63">
        <f t="shared" si="34"/>
        <v>-7</v>
      </c>
      <c r="BZ26" s="339">
        <f t="shared" si="34"/>
        <v>362</v>
      </c>
      <c r="CA26" s="339">
        <f t="shared" si="34"/>
        <v>1147</v>
      </c>
      <c r="CB26" s="359">
        <f t="shared" si="34"/>
        <v>426</v>
      </c>
      <c r="CC26" s="367"/>
      <c r="CD26" s="61">
        <f>IF(ISERROR(GETPIVOTDATA("VALUE",'CSS WK pvt'!$J$2,"DT_FILE",CD$8,"COMMODITY",CD$6,"TRIM_CAT",TRIM(B26),"TRIM_LINE",A23))=TRUE,0,GETPIVOTDATA("VALUE",'CSS WK pvt'!$J$2,"DT_FILE",CD$8,"COMMODITY",CD$6,"TRIM_CAT",TRIM(B26),"TRIM_LINE",A23))</f>
        <v>5254</v>
      </c>
    </row>
    <row r="27" spans="1:82" s="57" customFormat="1" x14ac:dyDescent="0.3">
      <c r="A27" s="138"/>
      <c r="B27" s="58" t="s">
        <v>33</v>
      </c>
      <c r="C27" s="77">
        <v>629</v>
      </c>
      <c r="D27" s="78">
        <v>909</v>
      </c>
      <c r="E27" s="78">
        <v>881</v>
      </c>
      <c r="F27" s="78">
        <v>574</v>
      </c>
      <c r="G27" s="78">
        <v>862</v>
      </c>
      <c r="H27" s="78">
        <v>650</v>
      </c>
      <c r="I27" s="78">
        <v>830</v>
      </c>
      <c r="J27" s="78">
        <v>637</v>
      </c>
      <c r="K27" s="78">
        <v>845</v>
      </c>
      <c r="L27" s="269">
        <v>903</v>
      </c>
      <c r="M27" s="57">
        <v>728</v>
      </c>
      <c r="N27" s="236">
        <v>809</v>
      </c>
      <c r="O27" s="78">
        <v>1082</v>
      </c>
      <c r="P27" s="78">
        <v>1028</v>
      </c>
      <c r="Q27" s="78">
        <v>655</v>
      </c>
      <c r="R27" s="78">
        <v>687</v>
      </c>
      <c r="S27" s="78">
        <v>613</v>
      </c>
      <c r="T27" s="78">
        <v>588</v>
      </c>
      <c r="U27" s="236">
        <v>685</v>
      </c>
      <c r="V27" s="236">
        <v>755</v>
      </c>
      <c r="W27" s="236">
        <v>846</v>
      </c>
      <c r="X27" s="269">
        <v>757</v>
      </c>
      <c r="Y27" s="296">
        <v>769</v>
      </c>
      <c r="Z27" s="236">
        <v>696</v>
      </c>
      <c r="AA27" s="236">
        <v>603</v>
      </c>
      <c r="AB27" s="236">
        <v>600</v>
      </c>
      <c r="AC27" s="236">
        <v>516</v>
      </c>
      <c r="AD27" s="236">
        <v>560</v>
      </c>
      <c r="AE27" s="236">
        <v>638</v>
      </c>
      <c r="AF27" s="236">
        <v>503</v>
      </c>
      <c r="AG27" s="236">
        <v>547</v>
      </c>
      <c r="AH27" s="236">
        <v>965</v>
      </c>
      <c r="AI27" s="78">
        <v>989</v>
      </c>
      <c r="AJ27" s="379">
        <v>1035</v>
      </c>
      <c r="AK27" s="171">
        <f t="shared" si="31"/>
        <v>0.72019077901430839</v>
      </c>
      <c r="AL27" s="171">
        <f t="shared" si="31"/>
        <v>0.13091309130913092</v>
      </c>
      <c r="AM27" s="171">
        <f t="shared" si="31"/>
        <v>-0.25652667423382519</v>
      </c>
      <c r="AN27" s="171">
        <f t="shared" si="31"/>
        <v>0.19686411149825783</v>
      </c>
      <c r="AO27" s="171">
        <f t="shared" si="31"/>
        <v>-0.28886310904872392</v>
      </c>
      <c r="AP27" s="171">
        <f t="shared" si="31"/>
        <v>-9.5384615384615387E-2</v>
      </c>
      <c r="AQ27" s="171">
        <f t="shared" si="31"/>
        <v>-0.1746987951807229</v>
      </c>
      <c r="AR27" s="171">
        <f t="shared" si="31"/>
        <v>0.18524332810047095</v>
      </c>
      <c r="AS27" s="171">
        <f t="shared" si="31"/>
        <v>1.1834319526627219E-3</v>
      </c>
      <c r="AT27" s="171">
        <f t="shared" si="31"/>
        <v>-0.16168327796234774</v>
      </c>
      <c r="AU27" s="171">
        <f t="shared" si="32"/>
        <v>5.631868131868132E-2</v>
      </c>
      <c r="AV27" s="171">
        <f t="shared" si="32"/>
        <v>-0.13967861557478367</v>
      </c>
      <c r="AW27" s="171">
        <f t="shared" si="32"/>
        <v>-0.44269870609981515</v>
      </c>
      <c r="AX27" s="171">
        <f t="shared" si="32"/>
        <v>-0.41634241245136189</v>
      </c>
      <c r="AY27" s="171">
        <f t="shared" si="32"/>
        <v>-0.21221374045801528</v>
      </c>
      <c r="AZ27" s="171">
        <f t="shared" si="32"/>
        <v>-0.18486171761280931</v>
      </c>
      <c r="BA27" s="171">
        <f t="shared" si="32"/>
        <v>4.0783034257748776E-2</v>
      </c>
      <c r="BB27" s="171">
        <f t="shared" si="32"/>
        <v>-0.14455782312925169</v>
      </c>
      <c r="BC27" s="171">
        <f t="shared" si="32"/>
        <v>-0.20145985401459854</v>
      </c>
      <c r="BD27" s="326">
        <f t="shared" si="32"/>
        <v>0.27814569536423839</v>
      </c>
      <c r="BE27" s="326">
        <f t="shared" si="32"/>
        <v>0.16903073286052009</v>
      </c>
      <c r="BF27" s="201">
        <f t="shared" si="32"/>
        <v>0.36723910171730517</v>
      </c>
      <c r="BG27" s="77">
        <f t="shared" si="33"/>
        <v>453</v>
      </c>
      <c r="BH27" s="62">
        <f t="shared" si="33"/>
        <v>119</v>
      </c>
      <c r="BI27" s="63">
        <f t="shared" si="33"/>
        <v>-226</v>
      </c>
      <c r="BJ27" s="63">
        <f t="shared" si="33"/>
        <v>113</v>
      </c>
      <c r="BK27" s="63">
        <f t="shared" si="33"/>
        <v>-249</v>
      </c>
      <c r="BL27" s="63">
        <f t="shared" si="33"/>
        <v>-62</v>
      </c>
      <c r="BM27" s="63">
        <f t="shared" si="33"/>
        <v>-145</v>
      </c>
      <c r="BN27" s="63">
        <f t="shared" si="33"/>
        <v>118</v>
      </c>
      <c r="BO27" s="63">
        <f t="shared" si="33"/>
        <v>1</v>
      </c>
      <c r="BP27" s="63">
        <f t="shared" si="33"/>
        <v>-146</v>
      </c>
      <c r="BQ27" s="63">
        <f t="shared" si="34"/>
        <v>41</v>
      </c>
      <c r="BR27" s="63">
        <f t="shared" si="34"/>
        <v>-113</v>
      </c>
      <c r="BS27" s="63">
        <f t="shared" si="34"/>
        <v>-479</v>
      </c>
      <c r="BT27" s="63">
        <f t="shared" si="34"/>
        <v>-428</v>
      </c>
      <c r="BU27" s="63">
        <f t="shared" si="34"/>
        <v>-139</v>
      </c>
      <c r="BV27" s="63">
        <f t="shared" si="34"/>
        <v>-127</v>
      </c>
      <c r="BW27" s="63">
        <f t="shared" si="34"/>
        <v>25</v>
      </c>
      <c r="BX27" s="63">
        <f t="shared" si="34"/>
        <v>-85</v>
      </c>
      <c r="BY27" s="63">
        <f t="shared" si="34"/>
        <v>-138</v>
      </c>
      <c r="BZ27" s="339">
        <f t="shared" si="34"/>
        <v>210</v>
      </c>
      <c r="CA27" s="339">
        <f t="shared" si="34"/>
        <v>143</v>
      </c>
      <c r="CB27" s="359">
        <f t="shared" si="34"/>
        <v>278</v>
      </c>
      <c r="CC27" s="367"/>
      <c r="CD27" s="61">
        <f>IF(ISERROR(GETPIVOTDATA("VALUE",'CSS WK pvt'!$J$2,"DT_FILE",CD$8,"COMMODITY",CD$6,"TRIM_CAT",TRIM(B27),"TRIM_LINE",A23))=TRUE,0,GETPIVOTDATA("VALUE",'CSS WK pvt'!$J$2,"DT_FILE",CD$8,"COMMODITY",CD$6,"TRIM_CAT",TRIM(B27),"TRIM_LINE",A23))</f>
        <v>1035</v>
      </c>
    </row>
    <row r="28" spans="1:82" s="57" customFormat="1" x14ac:dyDescent="0.3">
      <c r="A28" s="138"/>
      <c r="B28" s="58" t="s">
        <v>34</v>
      </c>
      <c r="C28" s="77">
        <v>57</v>
      </c>
      <c r="D28" s="78">
        <v>88</v>
      </c>
      <c r="E28" s="78">
        <v>99</v>
      </c>
      <c r="F28" s="78">
        <v>65</v>
      </c>
      <c r="G28" s="78">
        <v>114</v>
      </c>
      <c r="H28" s="78">
        <v>72</v>
      </c>
      <c r="I28" s="78">
        <v>93</v>
      </c>
      <c r="J28" s="78">
        <v>74</v>
      </c>
      <c r="K28" s="78">
        <v>75</v>
      </c>
      <c r="L28" s="269">
        <v>117</v>
      </c>
      <c r="M28" s="57">
        <v>78</v>
      </c>
      <c r="N28" s="236">
        <v>72</v>
      </c>
      <c r="O28" s="78">
        <v>107</v>
      </c>
      <c r="P28" s="78">
        <v>104</v>
      </c>
      <c r="Q28" s="78">
        <v>88</v>
      </c>
      <c r="R28" s="78">
        <v>83</v>
      </c>
      <c r="S28" s="78">
        <v>74</v>
      </c>
      <c r="T28" s="78">
        <v>87</v>
      </c>
      <c r="U28" s="236">
        <v>70</v>
      </c>
      <c r="V28" s="236">
        <v>80</v>
      </c>
      <c r="W28" s="236">
        <v>98</v>
      </c>
      <c r="X28" s="269">
        <v>105</v>
      </c>
      <c r="Y28" s="296">
        <v>114</v>
      </c>
      <c r="Z28" s="236">
        <v>101</v>
      </c>
      <c r="AA28" s="236">
        <v>88</v>
      </c>
      <c r="AB28" s="236">
        <v>67</v>
      </c>
      <c r="AC28" s="236">
        <v>60</v>
      </c>
      <c r="AD28" s="236">
        <v>63</v>
      </c>
      <c r="AE28" s="236">
        <v>92</v>
      </c>
      <c r="AF28" s="236">
        <v>69</v>
      </c>
      <c r="AG28" s="236">
        <v>58</v>
      </c>
      <c r="AH28" s="236">
        <v>139</v>
      </c>
      <c r="AI28" s="78">
        <v>135</v>
      </c>
      <c r="AJ28" s="379">
        <v>145</v>
      </c>
      <c r="AK28" s="171">
        <f t="shared" si="31"/>
        <v>0.8771929824561403</v>
      </c>
      <c r="AL28" s="171">
        <f t="shared" si="31"/>
        <v>0.18181818181818182</v>
      </c>
      <c r="AM28" s="171">
        <f t="shared" si="31"/>
        <v>-0.1111111111111111</v>
      </c>
      <c r="AN28" s="171">
        <f t="shared" si="31"/>
        <v>0.27692307692307694</v>
      </c>
      <c r="AO28" s="171">
        <f t="shared" si="31"/>
        <v>-0.35087719298245612</v>
      </c>
      <c r="AP28" s="171">
        <f t="shared" si="31"/>
        <v>0.20833333333333334</v>
      </c>
      <c r="AQ28" s="171">
        <f t="shared" si="31"/>
        <v>-0.24731182795698925</v>
      </c>
      <c r="AR28" s="171">
        <f t="shared" si="31"/>
        <v>8.1081081081081086E-2</v>
      </c>
      <c r="AS28" s="171">
        <f t="shared" si="31"/>
        <v>0.30666666666666664</v>
      </c>
      <c r="AT28" s="171">
        <f t="shared" si="31"/>
        <v>-0.10256410256410256</v>
      </c>
      <c r="AU28" s="171">
        <f t="shared" si="32"/>
        <v>0.46153846153846156</v>
      </c>
      <c r="AV28" s="171">
        <f t="shared" si="32"/>
        <v>0.40277777777777779</v>
      </c>
      <c r="AW28" s="171">
        <f t="shared" si="32"/>
        <v>-0.17757009345794392</v>
      </c>
      <c r="AX28" s="171">
        <f t="shared" si="32"/>
        <v>-0.35576923076923078</v>
      </c>
      <c r="AY28" s="171">
        <f t="shared" si="32"/>
        <v>-0.31818181818181818</v>
      </c>
      <c r="AZ28" s="171">
        <f t="shared" si="32"/>
        <v>-0.24096385542168675</v>
      </c>
      <c r="BA28" s="171">
        <f t="shared" si="32"/>
        <v>0.24324324324324326</v>
      </c>
      <c r="BB28" s="171">
        <f t="shared" si="32"/>
        <v>-0.20689655172413793</v>
      </c>
      <c r="BC28" s="171">
        <f t="shared" si="32"/>
        <v>-0.17142857142857143</v>
      </c>
      <c r="BD28" s="326">
        <f t="shared" si="32"/>
        <v>0.73750000000000004</v>
      </c>
      <c r="BE28" s="326">
        <f t="shared" si="32"/>
        <v>0.37755102040816324</v>
      </c>
      <c r="BF28" s="201">
        <f t="shared" si="32"/>
        <v>0.38095238095238093</v>
      </c>
      <c r="BG28" s="77">
        <f t="shared" si="33"/>
        <v>50</v>
      </c>
      <c r="BH28" s="62">
        <f t="shared" si="33"/>
        <v>16</v>
      </c>
      <c r="BI28" s="63">
        <f t="shared" si="33"/>
        <v>-11</v>
      </c>
      <c r="BJ28" s="63">
        <f t="shared" si="33"/>
        <v>18</v>
      </c>
      <c r="BK28" s="63">
        <f t="shared" si="33"/>
        <v>-40</v>
      </c>
      <c r="BL28" s="63">
        <f t="shared" si="33"/>
        <v>15</v>
      </c>
      <c r="BM28" s="63">
        <f t="shared" si="33"/>
        <v>-23</v>
      </c>
      <c r="BN28" s="63">
        <f t="shared" si="33"/>
        <v>6</v>
      </c>
      <c r="BO28" s="63">
        <f t="shared" si="33"/>
        <v>23</v>
      </c>
      <c r="BP28" s="63">
        <f t="shared" si="33"/>
        <v>-12</v>
      </c>
      <c r="BQ28" s="63">
        <f t="shared" si="34"/>
        <v>36</v>
      </c>
      <c r="BR28" s="63">
        <f t="shared" si="34"/>
        <v>29</v>
      </c>
      <c r="BS28" s="63">
        <f t="shared" si="34"/>
        <v>-19</v>
      </c>
      <c r="BT28" s="63">
        <f t="shared" si="34"/>
        <v>-37</v>
      </c>
      <c r="BU28" s="63">
        <f t="shared" si="34"/>
        <v>-28</v>
      </c>
      <c r="BV28" s="63">
        <f t="shared" si="34"/>
        <v>-20</v>
      </c>
      <c r="BW28" s="63">
        <f t="shared" si="34"/>
        <v>18</v>
      </c>
      <c r="BX28" s="63">
        <f t="shared" si="34"/>
        <v>-18</v>
      </c>
      <c r="BY28" s="63">
        <f t="shared" si="34"/>
        <v>-12</v>
      </c>
      <c r="BZ28" s="339">
        <f t="shared" si="34"/>
        <v>59</v>
      </c>
      <c r="CA28" s="339">
        <f t="shared" si="34"/>
        <v>37</v>
      </c>
      <c r="CB28" s="359">
        <f t="shared" si="34"/>
        <v>40</v>
      </c>
      <c r="CC28" s="367"/>
      <c r="CD28" s="61">
        <f>IF(ISERROR(GETPIVOTDATA("VALUE",'CSS WK pvt'!$J$2,"DT_FILE",CD$8,"COMMODITY",CD$6,"TRIM_CAT",TRIM(B28),"TRIM_LINE",A23))=TRUE,0,GETPIVOTDATA("VALUE",'CSS WK pvt'!$J$2,"DT_FILE",CD$8,"COMMODITY",CD$6,"TRIM_CAT",TRIM(B28),"TRIM_LINE",A23))</f>
        <v>145</v>
      </c>
    </row>
    <row r="29" spans="1:82" s="70" customFormat="1" x14ac:dyDescent="0.3">
      <c r="A29" s="142"/>
      <c r="B29" s="58" t="s">
        <v>35</v>
      </c>
      <c r="C29" s="129">
        <f t="shared" ref="C29:O29" si="35">SUM(C24:C28)</f>
        <v>38630</v>
      </c>
      <c r="D29" s="130">
        <f t="shared" si="35"/>
        <v>43505</v>
      </c>
      <c r="E29" s="130">
        <f t="shared" si="35"/>
        <v>39505</v>
      </c>
      <c r="F29" s="130">
        <f t="shared" si="35"/>
        <v>35500</v>
      </c>
      <c r="G29" s="130">
        <f t="shared" si="35"/>
        <v>45697</v>
      </c>
      <c r="H29" s="130">
        <f t="shared" si="35"/>
        <v>45317</v>
      </c>
      <c r="I29" s="130">
        <f t="shared" si="35"/>
        <v>50511</v>
      </c>
      <c r="J29" s="130">
        <f t="shared" si="35"/>
        <v>44524</v>
      </c>
      <c r="K29" s="130">
        <f t="shared" si="35"/>
        <v>48617</v>
      </c>
      <c r="L29" s="270">
        <f t="shared" si="35"/>
        <v>43305</v>
      </c>
      <c r="M29" s="80">
        <f t="shared" si="35"/>
        <v>38792</v>
      </c>
      <c r="N29" s="237">
        <f t="shared" si="35"/>
        <v>47188</v>
      </c>
      <c r="O29" s="130">
        <f t="shared" si="35"/>
        <v>47226</v>
      </c>
      <c r="P29" s="130">
        <v>41034</v>
      </c>
      <c r="Q29" s="130">
        <v>33483</v>
      </c>
      <c r="R29" s="130">
        <v>38630</v>
      </c>
      <c r="S29" s="130">
        <v>34615</v>
      </c>
      <c r="T29" s="130">
        <v>41369</v>
      </c>
      <c r="U29" s="237">
        <v>45927</v>
      </c>
      <c r="V29" s="237">
        <v>42448</v>
      </c>
      <c r="W29" s="237">
        <v>39430</v>
      </c>
      <c r="X29" s="270">
        <v>41898</v>
      </c>
      <c r="Y29" s="297">
        <v>31954</v>
      </c>
      <c r="Z29" s="237">
        <v>37107</v>
      </c>
      <c r="AA29" s="237">
        <v>32724</v>
      </c>
      <c r="AB29" s="237">
        <v>30803</v>
      </c>
      <c r="AC29" s="237">
        <v>29116</v>
      </c>
      <c r="AD29" s="237">
        <v>35712</v>
      </c>
      <c r="AE29" s="237">
        <v>38698</v>
      </c>
      <c r="AF29" s="237">
        <v>35411</v>
      </c>
      <c r="AG29" s="237">
        <v>38448</v>
      </c>
      <c r="AH29" s="237">
        <v>43933</v>
      </c>
      <c r="AI29" s="130">
        <v>47232</v>
      </c>
      <c r="AJ29" s="380">
        <v>41162</v>
      </c>
      <c r="AK29" s="202">
        <f t="shared" si="31"/>
        <v>0.22252135645871085</v>
      </c>
      <c r="AL29" s="203">
        <f t="shared" si="31"/>
        <v>-5.6798069187449715E-2</v>
      </c>
      <c r="AM29" s="204">
        <f t="shared" si="31"/>
        <v>-0.15243640045563853</v>
      </c>
      <c r="AN29" s="204">
        <f t="shared" si="31"/>
        <v>8.8169014084507044E-2</v>
      </c>
      <c r="AO29" s="204">
        <f t="shared" si="31"/>
        <v>-0.2425104492636278</v>
      </c>
      <c r="AP29" s="204">
        <f t="shared" si="31"/>
        <v>-8.7119623982170047E-2</v>
      </c>
      <c r="AQ29" s="204">
        <f t="shared" si="31"/>
        <v>-9.0752509354398048E-2</v>
      </c>
      <c r="AR29" s="204">
        <f t="shared" si="31"/>
        <v>-4.6626538496091996E-2</v>
      </c>
      <c r="AS29" s="204">
        <f t="shared" si="31"/>
        <v>-0.18896682230495507</v>
      </c>
      <c r="AT29" s="204">
        <f t="shared" si="31"/>
        <v>-3.2490474541046067E-2</v>
      </c>
      <c r="AU29" s="204">
        <f t="shared" si="32"/>
        <v>-0.17627345844504022</v>
      </c>
      <c r="AV29" s="204">
        <f t="shared" si="32"/>
        <v>-0.21363482241247775</v>
      </c>
      <c r="AW29" s="204">
        <f t="shared" si="32"/>
        <v>-0.30707661034176087</v>
      </c>
      <c r="AX29" s="204">
        <f t="shared" si="32"/>
        <v>-0.24932982404835013</v>
      </c>
      <c r="AY29" s="204">
        <f t="shared" si="32"/>
        <v>-0.13042439446883494</v>
      </c>
      <c r="AZ29" s="204">
        <f t="shared" si="32"/>
        <v>-7.5537147294848561E-2</v>
      </c>
      <c r="BA29" s="204">
        <f t="shared" si="32"/>
        <v>0.11795464394048823</v>
      </c>
      <c r="BB29" s="204">
        <f t="shared" si="32"/>
        <v>-0.14402088520389664</v>
      </c>
      <c r="BC29" s="204">
        <f t="shared" si="32"/>
        <v>-0.16284538506760729</v>
      </c>
      <c r="BD29" s="329">
        <f>IF(ISERROR((AH29-V29)/V29)=TRUE,0,(AH29-V29)/V29)</f>
        <v>3.4983980399547684E-2</v>
      </c>
      <c r="BE29" s="329">
        <f>IF(ISERROR((AI29-W29)/W29)=TRUE,0,(AI29-W29)/W29)</f>
        <v>0.19786964240426072</v>
      </c>
      <c r="BF29" s="205">
        <f>IF(ISERROR((AJ29-X29)/X29)=TRUE,0,(AJ29-X29)/X29)</f>
        <v>-1.7566470953267459E-2</v>
      </c>
      <c r="BG29" s="129">
        <f t="shared" ref="BG29:CD29" si="36">SUM(BG24:BG28)</f>
        <v>8596</v>
      </c>
      <c r="BH29" s="131">
        <f t="shared" si="36"/>
        <v>-2471</v>
      </c>
      <c r="BI29" s="132">
        <f t="shared" si="36"/>
        <v>-6022</v>
      </c>
      <c r="BJ29" s="132">
        <f t="shared" si="36"/>
        <v>3130</v>
      </c>
      <c r="BK29" s="132">
        <f t="shared" ref="BK29:BL29" si="37">SUM(BK24:BK28)</f>
        <v>-11082</v>
      </c>
      <c r="BL29" s="132">
        <f t="shared" si="37"/>
        <v>-3948</v>
      </c>
      <c r="BM29" s="132">
        <f t="shared" ref="BM29:BN29" si="38">SUM(BM24:BM28)</f>
        <v>-4584</v>
      </c>
      <c r="BN29" s="132">
        <f t="shared" si="38"/>
        <v>-2076</v>
      </c>
      <c r="BO29" s="132">
        <f t="shared" ref="BO29:BP29" si="39">SUM(BO24:BO28)</f>
        <v>-9187</v>
      </c>
      <c r="BP29" s="132">
        <f t="shared" si="39"/>
        <v>-1407</v>
      </c>
      <c r="BQ29" s="132">
        <f t="shared" ref="BQ29:BR29" si="40">SUM(BQ24:BQ28)</f>
        <v>-6838</v>
      </c>
      <c r="BR29" s="132">
        <f t="shared" si="40"/>
        <v>-10081</v>
      </c>
      <c r="BS29" s="132">
        <f t="shared" ref="BS29:BT29" si="41">SUM(BS24:BS28)</f>
        <v>-14502</v>
      </c>
      <c r="BT29" s="132">
        <f t="shared" si="41"/>
        <v>-10231</v>
      </c>
      <c r="BU29" s="132">
        <f t="shared" ref="BU29:BV29" si="42">SUM(BU24:BU28)</f>
        <v>-4367</v>
      </c>
      <c r="BV29" s="132">
        <f t="shared" si="42"/>
        <v>-2918</v>
      </c>
      <c r="BW29" s="132">
        <f t="shared" ref="BW29" si="43">SUM(BW24:BW28)</f>
        <v>4083</v>
      </c>
      <c r="BX29" s="132">
        <f t="shared" ref="BX29:BY29" si="44">SUM(BX24:BX28)</f>
        <v>-5958</v>
      </c>
      <c r="BY29" s="132">
        <f t="shared" si="44"/>
        <v>-7479</v>
      </c>
      <c r="BZ29" s="342">
        <f t="shared" ref="BZ29:CA29" si="45">SUM(BZ24:BZ28)</f>
        <v>1485</v>
      </c>
      <c r="CA29" s="342">
        <f t="shared" si="45"/>
        <v>7802</v>
      </c>
      <c r="CB29" s="342">
        <f t="shared" ref="CB29" si="46">SUM(CB24:CB28)</f>
        <v>-736</v>
      </c>
      <c r="CC29" s="368"/>
      <c r="CD29" s="80">
        <f t="shared" si="36"/>
        <v>41162</v>
      </c>
    </row>
    <row r="30" spans="1:82" s="57" customFormat="1" x14ac:dyDescent="0.3">
      <c r="A30" s="140">
        <f>+A23+1</f>
        <v>4</v>
      </c>
      <c r="B30" s="81" t="s">
        <v>18</v>
      </c>
      <c r="C30" s="82"/>
      <c r="D30" s="83"/>
      <c r="E30" s="83"/>
      <c r="F30" s="83"/>
      <c r="G30" s="83"/>
      <c r="H30" s="83"/>
      <c r="I30" s="83"/>
      <c r="J30" s="83"/>
      <c r="K30" s="83"/>
      <c r="L30" s="271"/>
      <c r="M30" s="84"/>
      <c r="N30" s="238"/>
      <c r="O30" s="83"/>
      <c r="P30" s="83"/>
      <c r="Q30" s="83"/>
      <c r="R30" s="83"/>
      <c r="S30" s="83"/>
      <c r="T30" s="83"/>
      <c r="U30" s="238"/>
      <c r="V30" s="238"/>
      <c r="W30" s="238"/>
      <c r="X30" s="271"/>
      <c r="Y30" s="298"/>
      <c r="Z30" s="238"/>
      <c r="AA30" s="238"/>
      <c r="AB30" s="238"/>
      <c r="AC30" s="238"/>
      <c r="AD30" s="238"/>
      <c r="AE30" s="238"/>
      <c r="AF30" s="238"/>
      <c r="AG30" s="238"/>
      <c r="AH30" s="238"/>
      <c r="AI30" s="83"/>
      <c r="AJ30" s="381"/>
      <c r="AK30" s="206"/>
      <c r="AL30" s="207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330"/>
      <c r="BE30" s="330"/>
      <c r="BF30" s="209"/>
      <c r="BG30" s="82"/>
      <c r="BH30" s="85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343"/>
      <c r="CA30" s="343"/>
      <c r="CB30" s="343"/>
      <c r="CC30" s="367"/>
      <c r="CD30" s="84"/>
    </row>
    <row r="31" spans="1:82" s="57" customFormat="1" x14ac:dyDescent="0.3">
      <c r="A31" s="140"/>
      <c r="B31" s="58" t="s">
        <v>30</v>
      </c>
      <c r="C31" s="77">
        <v>11203</v>
      </c>
      <c r="D31" s="78">
        <v>12109</v>
      </c>
      <c r="E31" s="78">
        <v>12532</v>
      </c>
      <c r="F31" s="78">
        <v>11515</v>
      </c>
      <c r="G31" s="78">
        <v>10189</v>
      </c>
      <c r="H31" s="78">
        <v>11571</v>
      </c>
      <c r="I31" s="78">
        <v>12994</v>
      </c>
      <c r="J31" s="78">
        <v>16004</v>
      </c>
      <c r="K31" s="78">
        <v>16275</v>
      </c>
      <c r="L31" s="269">
        <v>14504</v>
      </c>
      <c r="M31" s="79">
        <v>14302</v>
      </c>
      <c r="N31" s="236">
        <v>13253</v>
      </c>
      <c r="O31" s="78">
        <v>17333</v>
      </c>
      <c r="P31" s="78">
        <v>18176</v>
      </c>
      <c r="Q31" s="78">
        <v>14690</v>
      </c>
      <c r="R31" s="78">
        <v>12179</v>
      </c>
      <c r="S31" s="78">
        <v>11635</v>
      </c>
      <c r="T31" s="78">
        <v>10916</v>
      </c>
      <c r="U31" s="236">
        <v>13846</v>
      </c>
      <c r="V31" s="236">
        <v>15814</v>
      </c>
      <c r="W31" s="236">
        <v>14310</v>
      </c>
      <c r="X31" s="269">
        <v>11778</v>
      </c>
      <c r="Y31" s="296">
        <v>10071</v>
      </c>
      <c r="Z31" s="236">
        <v>10056</v>
      </c>
      <c r="AA31" s="236">
        <v>11353</v>
      </c>
      <c r="AB31" s="236">
        <v>11220</v>
      </c>
      <c r="AC31" s="236">
        <v>9146</v>
      </c>
      <c r="AD31" s="236">
        <v>8260</v>
      </c>
      <c r="AE31" s="236">
        <v>7701</v>
      </c>
      <c r="AF31" s="236">
        <v>9112</v>
      </c>
      <c r="AG31" s="236">
        <v>10225</v>
      </c>
      <c r="AH31" s="236">
        <v>12150</v>
      </c>
      <c r="AI31" s="78">
        <v>13572</v>
      </c>
      <c r="AJ31" s="379">
        <v>12545</v>
      </c>
      <c r="AK31" s="171">
        <f t="shared" ref="AK31:AT36" si="47">IF(ISERROR((O31-C31)/C31)=TRUE,0,(O31-C31)/C31)</f>
        <v>0.54717486387574754</v>
      </c>
      <c r="AL31" s="171">
        <f t="shared" si="47"/>
        <v>0.50103229003220739</v>
      </c>
      <c r="AM31" s="171">
        <f t="shared" si="47"/>
        <v>0.17219917012448133</v>
      </c>
      <c r="AN31" s="171">
        <f t="shared" si="47"/>
        <v>5.7663916630481982E-2</v>
      </c>
      <c r="AO31" s="171">
        <f t="shared" si="47"/>
        <v>0.14191775444106389</v>
      </c>
      <c r="AP31" s="171">
        <f t="shared" si="47"/>
        <v>-5.6607034828450434E-2</v>
      </c>
      <c r="AQ31" s="171">
        <f t="shared" si="47"/>
        <v>6.5568724026473763E-2</v>
      </c>
      <c r="AR31" s="171">
        <f t="shared" si="47"/>
        <v>-1.1872031992002E-2</v>
      </c>
      <c r="AS31" s="171">
        <f t="shared" si="47"/>
        <v>-0.12073732718894009</v>
      </c>
      <c r="AT31" s="171">
        <f t="shared" si="47"/>
        <v>-0.18794815223386652</v>
      </c>
      <c r="AU31" s="171">
        <f t="shared" ref="AU31:BF36" si="48">IF(ISERROR((Y31-M31)/M31)=TRUE,0,(Y31-M31)/M31)</f>
        <v>-0.29583275066424275</v>
      </c>
      <c r="AV31" s="171">
        <f t="shared" si="48"/>
        <v>-0.24122840111672827</v>
      </c>
      <c r="AW31" s="171">
        <f t="shared" si="48"/>
        <v>-0.34500663474297583</v>
      </c>
      <c r="AX31" s="171">
        <f t="shared" si="48"/>
        <v>-0.38270246478873238</v>
      </c>
      <c r="AY31" s="171">
        <f t="shared" si="48"/>
        <v>-0.37739959155888358</v>
      </c>
      <c r="AZ31" s="171">
        <f t="shared" si="48"/>
        <v>-0.32178339765169556</v>
      </c>
      <c r="BA31" s="171">
        <f t="shared" si="48"/>
        <v>-0.33811774817361412</v>
      </c>
      <c r="BB31" s="171">
        <f t="shared" si="48"/>
        <v>-0.16526200073286917</v>
      </c>
      <c r="BC31" s="171">
        <f t="shared" si="48"/>
        <v>-0.26151957243969376</v>
      </c>
      <c r="BD31" s="326">
        <f t="shared" si="48"/>
        <v>-0.2316934361957759</v>
      </c>
      <c r="BE31" s="326">
        <f t="shared" si="48"/>
        <v>-5.157232704402516E-2</v>
      </c>
      <c r="BF31" s="201">
        <f t="shared" si="48"/>
        <v>6.5121412803532008E-2</v>
      </c>
      <c r="BG31" s="77">
        <f t="shared" ref="BG31:BP35" si="49">O31-C31</f>
        <v>6130</v>
      </c>
      <c r="BH31" s="62">
        <f t="shared" si="49"/>
        <v>6067</v>
      </c>
      <c r="BI31" s="63">
        <f t="shared" si="49"/>
        <v>2158</v>
      </c>
      <c r="BJ31" s="63">
        <f t="shared" si="49"/>
        <v>664</v>
      </c>
      <c r="BK31" s="63">
        <f t="shared" si="49"/>
        <v>1446</v>
      </c>
      <c r="BL31" s="63">
        <f t="shared" si="49"/>
        <v>-655</v>
      </c>
      <c r="BM31" s="63">
        <f t="shared" si="49"/>
        <v>852</v>
      </c>
      <c r="BN31" s="63">
        <f t="shared" si="49"/>
        <v>-190</v>
      </c>
      <c r="BO31" s="63">
        <f t="shared" si="49"/>
        <v>-1965</v>
      </c>
      <c r="BP31" s="63">
        <f t="shared" si="49"/>
        <v>-2726</v>
      </c>
      <c r="BQ31" s="63">
        <f t="shared" ref="BQ31:CB35" si="50">Y31-M31</f>
        <v>-4231</v>
      </c>
      <c r="BR31" s="63">
        <f t="shared" si="50"/>
        <v>-3197</v>
      </c>
      <c r="BS31" s="63">
        <f t="shared" si="50"/>
        <v>-5980</v>
      </c>
      <c r="BT31" s="63">
        <f t="shared" si="50"/>
        <v>-6956</v>
      </c>
      <c r="BU31" s="63">
        <f t="shared" si="50"/>
        <v>-5544</v>
      </c>
      <c r="BV31" s="63">
        <f t="shared" si="50"/>
        <v>-3919</v>
      </c>
      <c r="BW31" s="63">
        <f t="shared" si="50"/>
        <v>-3934</v>
      </c>
      <c r="BX31" s="63">
        <f t="shared" si="50"/>
        <v>-1804</v>
      </c>
      <c r="BY31" s="63">
        <f t="shared" si="50"/>
        <v>-3621</v>
      </c>
      <c r="BZ31" s="339">
        <f t="shared" si="50"/>
        <v>-3664</v>
      </c>
      <c r="CA31" s="339">
        <f t="shared" si="50"/>
        <v>-738</v>
      </c>
      <c r="CB31" s="359">
        <f t="shared" si="50"/>
        <v>767</v>
      </c>
      <c r="CC31" s="367"/>
      <c r="CD31" s="61">
        <f>IF(ISERROR(GETPIVOTDATA("VALUE",'CSS WK pvt'!$J$2,"DT_FILE",CD$8,"COMMODITY",CD$6,"TRIM_CAT",TRIM(B31),"TRIM_LINE",A30))=TRUE,0,GETPIVOTDATA("VALUE",'CSS WK pvt'!$J$2,"DT_FILE",CD$8,"COMMODITY",CD$6,"TRIM_CAT",TRIM(B31),"TRIM_LINE",A30))</f>
        <v>12545</v>
      </c>
    </row>
    <row r="32" spans="1:82" s="57" customFormat="1" x14ac:dyDescent="0.3">
      <c r="A32" s="140"/>
      <c r="B32" s="58" t="s">
        <v>31</v>
      </c>
      <c r="C32" s="77">
        <v>1888</v>
      </c>
      <c r="D32" s="78">
        <v>1898</v>
      </c>
      <c r="E32" s="78">
        <v>1821</v>
      </c>
      <c r="F32" s="78">
        <v>1643</v>
      </c>
      <c r="G32" s="78">
        <v>1435</v>
      </c>
      <c r="H32" s="78">
        <v>1608</v>
      </c>
      <c r="I32" s="78">
        <v>1908</v>
      </c>
      <c r="J32" s="78">
        <v>2460</v>
      </c>
      <c r="K32" s="78">
        <v>2327</v>
      </c>
      <c r="L32" s="269">
        <v>2123</v>
      </c>
      <c r="M32" s="79">
        <v>2026</v>
      </c>
      <c r="N32" s="236">
        <v>1939</v>
      </c>
      <c r="O32" s="78">
        <v>2153</v>
      </c>
      <c r="P32" s="78">
        <v>1818</v>
      </c>
      <c r="Q32" s="78">
        <v>1606</v>
      </c>
      <c r="R32" s="78">
        <v>1414</v>
      </c>
      <c r="S32" s="78">
        <v>1282</v>
      </c>
      <c r="T32" s="78">
        <v>1309</v>
      </c>
      <c r="U32" s="236">
        <v>1635</v>
      </c>
      <c r="V32" s="236">
        <v>1718</v>
      </c>
      <c r="W32" s="236">
        <v>1555</v>
      </c>
      <c r="X32" s="269">
        <v>1255</v>
      </c>
      <c r="Y32" s="296">
        <v>1121</v>
      </c>
      <c r="Z32" s="236">
        <v>1193</v>
      </c>
      <c r="AA32" s="236">
        <v>1393</v>
      </c>
      <c r="AB32" s="236">
        <v>1218</v>
      </c>
      <c r="AC32" s="236">
        <v>1141</v>
      </c>
      <c r="AD32" s="236">
        <v>1082</v>
      </c>
      <c r="AE32" s="236">
        <v>1147</v>
      </c>
      <c r="AF32" s="236">
        <v>1136</v>
      </c>
      <c r="AG32" s="236">
        <v>1131</v>
      </c>
      <c r="AH32" s="236">
        <v>1193</v>
      </c>
      <c r="AI32" s="78">
        <v>1807</v>
      </c>
      <c r="AJ32" s="379">
        <v>1648</v>
      </c>
      <c r="AK32" s="171">
        <f t="shared" si="47"/>
        <v>0.14036016949152541</v>
      </c>
      <c r="AL32" s="171">
        <f t="shared" si="47"/>
        <v>-4.214963119072708E-2</v>
      </c>
      <c r="AM32" s="171">
        <f t="shared" si="47"/>
        <v>-0.11806699615595827</v>
      </c>
      <c r="AN32" s="171">
        <f t="shared" si="47"/>
        <v>-0.13937918441874619</v>
      </c>
      <c r="AO32" s="171">
        <f t="shared" si="47"/>
        <v>-0.10662020905923345</v>
      </c>
      <c r="AP32" s="171">
        <f t="shared" si="47"/>
        <v>-0.1859452736318408</v>
      </c>
      <c r="AQ32" s="171">
        <f t="shared" si="47"/>
        <v>-0.1430817610062893</v>
      </c>
      <c r="AR32" s="171">
        <f t="shared" si="47"/>
        <v>-0.30162601626016261</v>
      </c>
      <c r="AS32" s="171">
        <f t="shared" si="47"/>
        <v>-0.33175762784701335</v>
      </c>
      <c r="AT32" s="171">
        <f t="shared" si="47"/>
        <v>-0.40885539331135184</v>
      </c>
      <c r="AU32" s="171">
        <f t="shared" si="48"/>
        <v>-0.44669299111549854</v>
      </c>
      <c r="AV32" s="171">
        <f t="shared" si="48"/>
        <v>-0.38473439917483238</v>
      </c>
      <c r="AW32" s="171">
        <f t="shared" si="48"/>
        <v>-0.35299581978634464</v>
      </c>
      <c r="AX32" s="171">
        <f t="shared" si="48"/>
        <v>-0.33003300330033003</v>
      </c>
      <c r="AY32" s="171">
        <f t="shared" si="48"/>
        <v>-0.28953922789539227</v>
      </c>
      <c r="AZ32" s="171">
        <f t="shared" si="48"/>
        <v>-0.2347949080622348</v>
      </c>
      <c r="BA32" s="171">
        <f t="shared" si="48"/>
        <v>-0.10530421216848673</v>
      </c>
      <c r="BB32" s="171">
        <f t="shared" si="48"/>
        <v>-0.13216195569136746</v>
      </c>
      <c r="BC32" s="171">
        <f t="shared" si="48"/>
        <v>-0.30825688073394497</v>
      </c>
      <c r="BD32" s="326">
        <f t="shared" si="48"/>
        <v>-0.30558789289871946</v>
      </c>
      <c r="BE32" s="326">
        <f t="shared" si="48"/>
        <v>0.16205787781350484</v>
      </c>
      <c r="BF32" s="201">
        <f t="shared" si="48"/>
        <v>0.31314741035856575</v>
      </c>
      <c r="BG32" s="77">
        <f t="shared" si="49"/>
        <v>265</v>
      </c>
      <c r="BH32" s="62">
        <f t="shared" si="49"/>
        <v>-80</v>
      </c>
      <c r="BI32" s="63">
        <f t="shared" si="49"/>
        <v>-215</v>
      </c>
      <c r="BJ32" s="63">
        <f t="shared" si="49"/>
        <v>-229</v>
      </c>
      <c r="BK32" s="63">
        <f t="shared" si="49"/>
        <v>-153</v>
      </c>
      <c r="BL32" s="63">
        <f t="shared" si="49"/>
        <v>-299</v>
      </c>
      <c r="BM32" s="63">
        <f t="shared" si="49"/>
        <v>-273</v>
      </c>
      <c r="BN32" s="63">
        <f t="shared" si="49"/>
        <v>-742</v>
      </c>
      <c r="BO32" s="63">
        <f t="shared" si="49"/>
        <v>-772</v>
      </c>
      <c r="BP32" s="63">
        <f t="shared" si="49"/>
        <v>-868</v>
      </c>
      <c r="BQ32" s="63">
        <f t="shared" si="50"/>
        <v>-905</v>
      </c>
      <c r="BR32" s="63">
        <f t="shared" si="50"/>
        <v>-746</v>
      </c>
      <c r="BS32" s="63">
        <f t="shared" si="50"/>
        <v>-760</v>
      </c>
      <c r="BT32" s="63">
        <f t="shared" si="50"/>
        <v>-600</v>
      </c>
      <c r="BU32" s="63">
        <f t="shared" si="50"/>
        <v>-465</v>
      </c>
      <c r="BV32" s="63">
        <f t="shared" si="50"/>
        <v>-332</v>
      </c>
      <c r="BW32" s="63">
        <f t="shared" si="50"/>
        <v>-135</v>
      </c>
      <c r="BX32" s="63">
        <f t="shared" si="50"/>
        <v>-173</v>
      </c>
      <c r="BY32" s="63">
        <f t="shared" si="50"/>
        <v>-504</v>
      </c>
      <c r="BZ32" s="339">
        <f t="shared" si="50"/>
        <v>-525</v>
      </c>
      <c r="CA32" s="339">
        <f t="shared" si="50"/>
        <v>252</v>
      </c>
      <c r="CB32" s="359">
        <f t="shared" si="50"/>
        <v>393</v>
      </c>
      <c r="CC32" s="367"/>
      <c r="CD32" s="61">
        <f>IF(ISERROR(GETPIVOTDATA("VALUE",'CSS WK pvt'!$J$2,"DT_FILE",CD$8,"COMMODITY",CD$6,"TRIM_CAT",TRIM(B32),"TRIM_LINE",A30))=TRUE,0,GETPIVOTDATA("VALUE",'CSS WK pvt'!$J$2,"DT_FILE",CD$8,"COMMODITY",CD$6,"TRIM_CAT",TRIM(B32),"TRIM_LINE",A30))</f>
        <v>1648</v>
      </c>
    </row>
    <row r="33" spans="1:82" s="57" customFormat="1" x14ac:dyDescent="0.3">
      <c r="A33" s="140"/>
      <c r="B33" s="58" t="s">
        <v>32</v>
      </c>
      <c r="C33" s="77">
        <v>1753</v>
      </c>
      <c r="D33" s="78">
        <v>1614</v>
      </c>
      <c r="E33" s="78">
        <v>1961</v>
      </c>
      <c r="F33" s="78">
        <v>1640</v>
      </c>
      <c r="G33" s="78">
        <v>1512</v>
      </c>
      <c r="H33" s="78">
        <v>1716</v>
      </c>
      <c r="I33" s="78">
        <v>1745</v>
      </c>
      <c r="J33" s="78">
        <v>1752</v>
      </c>
      <c r="K33" s="78">
        <v>1693</v>
      </c>
      <c r="L33" s="269">
        <v>1755</v>
      </c>
      <c r="M33" s="79">
        <v>1933</v>
      </c>
      <c r="N33" s="236">
        <v>1552</v>
      </c>
      <c r="O33" s="78">
        <v>2196</v>
      </c>
      <c r="P33" s="78">
        <v>3173</v>
      </c>
      <c r="Q33" s="78">
        <v>1787</v>
      </c>
      <c r="R33" s="78">
        <v>1334</v>
      </c>
      <c r="S33" s="78">
        <v>1250</v>
      </c>
      <c r="T33" s="78">
        <v>1121</v>
      </c>
      <c r="U33" s="236">
        <v>1181</v>
      </c>
      <c r="V33" s="236">
        <v>1242</v>
      </c>
      <c r="W33" s="236">
        <v>1506</v>
      </c>
      <c r="X33" s="269">
        <v>1472</v>
      </c>
      <c r="Y33" s="296">
        <v>1162</v>
      </c>
      <c r="Z33" s="236">
        <v>1171</v>
      </c>
      <c r="AA33" s="236">
        <v>1135</v>
      </c>
      <c r="AB33" s="236">
        <v>1400</v>
      </c>
      <c r="AC33" s="236">
        <v>1133</v>
      </c>
      <c r="AD33" s="236">
        <v>1223</v>
      </c>
      <c r="AE33" s="236">
        <v>1142</v>
      </c>
      <c r="AF33" s="236">
        <v>1102</v>
      </c>
      <c r="AG33" s="236">
        <v>1360</v>
      </c>
      <c r="AH33" s="236">
        <v>1423</v>
      </c>
      <c r="AI33" s="78">
        <v>1925</v>
      </c>
      <c r="AJ33" s="379">
        <v>1845</v>
      </c>
      <c r="AK33" s="171">
        <f t="shared" si="47"/>
        <v>0.25270964061608669</v>
      </c>
      <c r="AL33" s="171">
        <f t="shared" si="47"/>
        <v>0.96592317224287483</v>
      </c>
      <c r="AM33" s="171">
        <f t="shared" si="47"/>
        <v>-8.8730239673635899E-2</v>
      </c>
      <c r="AN33" s="171">
        <f t="shared" si="47"/>
        <v>-0.18658536585365854</v>
      </c>
      <c r="AO33" s="171">
        <f t="shared" si="47"/>
        <v>-0.17328042328042328</v>
      </c>
      <c r="AP33" s="171">
        <f t="shared" si="47"/>
        <v>-0.34673659673659674</v>
      </c>
      <c r="AQ33" s="171">
        <f t="shared" si="47"/>
        <v>-0.32320916905444125</v>
      </c>
      <c r="AR33" s="171">
        <f t="shared" si="47"/>
        <v>-0.2910958904109589</v>
      </c>
      <c r="AS33" s="171">
        <f t="shared" si="47"/>
        <v>-0.11045481393975191</v>
      </c>
      <c r="AT33" s="171">
        <f t="shared" si="47"/>
        <v>-0.16125356125356125</v>
      </c>
      <c r="AU33" s="171">
        <f t="shared" si="48"/>
        <v>-0.39886187273667872</v>
      </c>
      <c r="AV33" s="171">
        <f t="shared" si="48"/>
        <v>-0.24548969072164947</v>
      </c>
      <c r="AW33" s="171">
        <f t="shared" si="48"/>
        <v>-0.4831511839708561</v>
      </c>
      <c r="AX33" s="171">
        <f t="shared" si="48"/>
        <v>-0.55877718247715091</v>
      </c>
      <c r="AY33" s="171">
        <f t="shared" si="48"/>
        <v>-0.36597649692221601</v>
      </c>
      <c r="AZ33" s="171">
        <f t="shared" si="48"/>
        <v>-8.3208395802098947E-2</v>
      </c>
      <c r="BA33" s="171">
        <f t="shared" si="48"/>
        <v>-8.6400000000000005E-2</v>
      </c>
      <c r="BB33" s="171">
        <f t="shared" si="48"/>
        <v>-1.6949152542372881E-2</v>
      </c>
      <c r="BC33" s="171">
        <f t="shared" si="48"/>
        <v>0.15156646909398813</v>
      </c>
      <c r="BD33" s="326">
        <f t="shared" si="48"/>
        <v>0.14573268921095009</v>
      </c>
      <c r="BE33" s="326">
        <f t="shared" si="48"/>
        <v>0.27822045152722441</v>
      </c>
      <c r="BF33" s="201">
        <f t="shared" si="48"/>
        <v>0.25339673913043476</v>
      </c>
      <c r="BG33" s="77">
        <f t="shared" si="49"/>
        <v>443</v>
      </c>
      <c r="BH33" s="62">
        <f t="shared" si="49"/>
        <v>1559</v>
      </c>
      <c r="BI33" s="63">
        <f t="shared" si="49"/>
        <v>-174</v>
      </c>
      <c r="BJ33" s="63">
        <f t="shared" si="49"/>
        <v>-306</v>
      </c>
      <c r="BK33" s="63">
        <f t="shared" si="49"/>
        <v>-262</v>
      </c>
      <c r="BL33" s="63">
        <f t="shared" si="49"/>
        <v>-595</v>
      </c>
      <c r="BM33" s="63">
        <f t="shared" si="49"/>
        <v>-564</v>
      </c>
      <c r="BN33" s="63">
        <f t="shared" si="49"/>
        <v>-510</v>
      </c>
      <c r="BO33" s="63">
        <f t="shared" si="49"/>
        <v>-187</v>
      </c>
      <c r="BP33" s="63">
        <f t="shared" si="49"/>
        <v>-283</v>
      </c>
      <c r="BQ33" s="63">
        <f t="shared" si="50"/>
        <v>-771</v>
      </c>
      <c r="BR33" s="63">
        <f t="shared" si="50"/>
        <v>-381</v>
      </c>
      <c r="BS33" s="63">
        <f t="shared" si="50"/>
        <v>-1061</v>
      </c>
      <c r="BT33" s="63">
        <f t="shared" si="50"/>
        <v>-1773</v>
      </c>
      <c r="BU33" s="63">
        <f t="shared" si="50"/>
        <v>-654</v>
      </c>
      <c r="BV33" s="63">
        <f t="shared" si="50"/>
        <v>-111</v>
      </c>
      <c r="BW33" s="63">
        <f t="shared" si="50"/>
        <v>-108</v>
      </c>
      <c r="BX33" s="63">
        <f t="shared" si="50"/>
        <v>-19</v>
      </c>
      <c r="BY33" s="63">
        <f t="shared" si="50"/>
        <v>179</v>
      </c>
      <c r="BZ33" s="339">
        <f t="shared" si="50"/>
        <v>181</v>
      </c>
      <c r="CA33" s="339">
        <f t="shared" si="50"/>
        <v>419</v>
      </c>
      <c r="CB33" s="359">
        <f t="shared" si="50"/>
        <v>373</v>
      </c>
      <c r="CC33" s="367"/>
      <c r="CD33" s="61">
        <f>IF(ISERROR(GETPIVOTDATA("VALUE",'CSS WK pvt'!$J$2,"DT_FILE",CD$8,"COMMODITY",CD$6,"TRIM_CAT",TRIM(B33),"TRIM_LINE",A30))=TRUE,0,GETPIVOTDATA("VALUE",'CSS WK pvt'!$J$2,"DT_FILE",CD$8,"COMMODITY",CD$6,"TRIM_CAT",TRIM(B33),"TRIM_LINE",A30))</f>
        <v>1845</v>
      </c>
    </row>
    <row r="34" spans="1:82" s="57" customFormat="1" x14ac:dyDescent="0.3">
      <c r="A34" s="140"/>
      <c r="B34" s="58" t="s">
        <v>33</v>
      </c>
      <c r="C34" s="77">
        <v>241</v>
      </c>
      <c r="D34" s="78">
        <v>214</v>
      </c>
      <c r="E34" s="78">
        <v>246</v>
      </c>
      <c r="F34" s="78">
        <v>204</v>
      </c>
      <c r="G34" s="78">
        <v>206</v>
      </c>
      <c r="H34" s="78">
        <v>240</v>
      </c>
      <c r="I34" s="78">
        <v>244</v>
      </c>
      <c r="J34" s="78">
        <v>224</v>
      </c>
      <c r="K34" s="78">
        <v>233</v>
      </c>
      <c r="L34" s="269">
        <v>222</v>
      </c>
      <c r="M34" s="79">
        <v>256</v>
      </c>
      <c r="N34" s="236">
        <v>176</v>
      </c>
      <c r="O34" s="78">
        <v>267</v>
      </c>
      <c r="P34" s="78">
        <v>493</v>
      </c>
      <c r="Q34" s="78">
        <v>287</v>
      </c>
      <c r="R34" s="78">
        <v>191</v>
      </c>
      <c r="S34" s="78">
        <v>182</v>
      </c>
      <c r="T34" s="78">
        <v>167</v>
      </c>
      <c r="U34" s="236">
        <v>148</v>
      </c>
      <c r="V34" s="236">
        <v>164</v>
      </c>
      <c r="W34" s="236">
        <v>200</v>
      </c>
      <c r="X34" s="269">
        <v>215</v>
      </c>
      <c r="Y34" s="296">
        <v>156</v>
      </c>
      <c r="Z34" s="236">
        <v>176</v>
      </c>
      <c r="AA34" s="236">
        <v>139</v>
      </c>
      <c r="AB34" s="236">
        <v>166</v>
      </c>
      <c r="AC34" s="236">
        <v>141</v>
      </c>
      <c r="AD34" s="236">
        <v>147</v>
      </c>
      <c r="AE34" s="236">
        <v>133</v>
      </c>
      <c r="AF34" s="236">
        <v>137</v>
      </c>
      <c r="AG34" s="236">
        <v>162</v>
      </c>
      <c r="AH34" s="236">
        <v>168</v>
      </c>
      <c r="AI34" s="78">
        <v>329</v>
      </c>
      <c r="AJ34" s="379">
        <v>237</v>
      </c>
      <c r="AK34" s="171">
        <f t="shared" si="47"/>
        <v>0.1078838174273859</v>
      </c>
      <c r="AL34" s="171">
        <f t="shared" si="47"/>
        <v>1.3037383177570094</v>
      </c>
      <c r="AM34" s="171">
        <f t="shared" si="47"/>
        <v>0.16666666666666666</v>
      </c>
      <c r="AN34" s="171">
        <f t="shared" si="47"/>
        <v>-6.3725490196078427E-2</v>
      </c>
      <c r="AO34" s="171">
        <f t="shared" si="47"/>
        <v>-0.11650485436893204</v>
      </c>
      <c r="AP34" s="171">
        <f t="shared" si="47"/>
        <v>-0.30416666666666664</v>
      </c>
      <c r="AQ34" s="171">
        <f t="shared" si="47"/>
        <v>-0.39344262295081966</v>
      </c>
      <c r="AR34" s="171">
        <f t="shared" si="47"/>
        <v>-0.26785714285714285</v>
      </c>
      <c r="AS34" s="171">
        <f t="shared" si="47"/>
        <v>-0.14163090128755365</v>
      </c>
      <c r="AT34" s="171">
        <f t="shared" si="47"/>
        <v>-3.1531531531531529E-2</v>
      </c>
      <c r="AU34" s="171">
        <f t="shared" si="48"/>
        <v>-0.390625</v>
      </c>
      <c r="AV34" s="171">
        <f t="shared" si="48"/>
        <v>0</v>
      </c>
      <c r="AW34" s="171">
        <f t="shared" si="48"/>
        <v>-0.47940074906367042</v>
      </c>
      <c r="AX34" s="171">
        <f t="shared" si="48"/>
        <v>-0.66328600405679516</v>
      </c>
      <c r="AY34" s="171">
        <f t="shared" si="48"/>
        <v>-0.50871080139372826</v>
      </c>
      <c r="AZ34" s="171">
        <f t="shared" si="48"/>
        <v>-0.23036649214659685</v>
      </c>
      <c r="BA34" s="171">
        <f t="shared" si="48"/>
        <v>-0.26923076923076922</v>
      </c>
      <c r="BB34" s="171">
        <f t="shared" si="48"/>
        <v>-0.17964071856287425</v>
      </c>
      <c r="BC34" s="171">
        <f t="shared" si="48"/>
        <v>9.45945945945946E-2</v>
      </c>
      <c r="BD34" s="326">
        <f t="shared" si="48"/>
        <v>2.4390243902439025E-2</v>
      </c>
      <c r="BE34" s="326">
        <f t="shared" si="48"/>
        <v>0.64500000000000002</v>
      </c>
      <c r="BF34" s="201">
        <f t="shared" si="48"/>
        <v>0.10232558139534884</v>
      </c>
      <c r="BG34" s="77">
        <f t="shared" si="49"/>
        <v>26</v>
      </c>
      <c r="BH34" s="62">
        <f t="shared" si="49"/>
        <v>279</v>
      </c>
      <c r="BI34" s="63">
        <f t="shared" si="49"/>
        <v>41</v>
      </c>
      <c r="BJ34" s="63">
        <f t="shared" si="49"/>
        <v>-13</v>
      </c>
      <c r="BK34" s="63">
        <f t="shared" si="49"/>
        <v>-24</v>
      </c>
      <c r="BL34" s="63">
        <f t="shared" si="49"/>
        <v>-73</v>
      </c>
      <c r="BM34" s="63">
        <f t="shared" si="49"/>
        <v>-96</v>
      </c>
      <c r="BN34" s="63">
        <f t="shared" si="49"/>
        <v>-60</v>
      </c>
      <c r="BO34" s="63">
        <f t="shared" si="49"/>
        <v>-33</v>
      </c>
      <c r="BP34" s="63">
        <f t="shared" si="49"/>
        <v>-7</v>
      </c>
      <c r="BQ34" s="63">
        <f t="shared" si="50"/>
        <v>-100</v>
      </c>
      <c r="BR34" s="63">
        <f t="shared" si="50"/>
        <v>0</v>
      </c>
      <c r="BS34" s="63">
        <f t="shared" si="50"/>
        <v>-128</v>
      </c>
      <c r="BT34" s="63">
        <f t="shared" si="50"/>
        <v>-327</v>
      </c>
      <c r="BU34" s="63">
        <f t="shared" si="50"/>
        <v>-146</v>
      </c>
      <c r="BV34" s="63">
        <f t="shared" si="50"/>
        <v>-44</v>
      </c>
      <c r="BW34" s="63">
        <f t="shared" si="50"/>
        <v>-49</v>
      </c>
      <c r="BX34" s="63">
        <f t="shared" si="50"/>
        <v>-30</v>
      </c>
      <c r="BY34" s="63">
        <f t="shared" si="50"/>
        <v>14</v>
      </c>
      <c r="BZ34" s="339">
        <f t="shared" si="50"/>
        <v>4</v>
      </c>
      <c r="CA34" s="339">
        <f t="shared" si="50"/>
        <v>129</v>
      </c>
      <c r="CB34" s="359">
        <f t="shared" si="50"/>
        <v>22</v>
      </c>
      <c r="CC34" s="367"/>
      <c r="CD34" s="61">
        <f>IF(ISERROR(GETPIVOTDATA("VALUE",'CSS WK pvt'!$J$2,"DT_FILE",CD$8,"COMMODITY",CD$6,"TRIM_CAT",TRIM(B34),"TRIM_LINE",A30))=TRUE,0,GETPIVOTDATA("VALUE",'CSS WK pvt'!$J$2,"DT_FILE",CD$8,"COMMODITY",CD$6,"TRIM_CAT",TRIM(B34),"TRIM_LINE",A30))</f>
        <v>237</v>
      </c>
    </row>
    <row r="35" spans="1:82" s="57" customFormat="1" x14ac:dyDescent="0.3">
      <c r="A35" s="140"/>
      <c r="B35" s="58" t="s">
        <v>34</v>
      </c>
      <c r="C35" s="77">
        <v>15</v>
      </c>
      <c r="D35" s="78">
        <v>14</v>
      </c>
      <c r="E35" s="78">
        <v>12</v>
      </c>
      <c r="F35" s="78">
        <v>14</v>
      </c>
      <c r="G35" s="78">
        <v>10</v>
      </c>
      <c r="H35" s="78">
        <v>17</v>
      </c>
      <c r="I35" s="78">
        <v>11</v>
      </c>
      <c r="J35" s="78">
        <v>20</v>
      </c>
      <c r="K35" s="78">
        <v>14</v>
      </c>
      <c r="L35" s="269">
        <v>13</v>
      </c>
      <c r="M35" s="79">
        <v>30</v>
      </c>
      <c r="N35" s="236">
        <v>11</v>
      </c>
      <c r="O35" s="78">
        <v>16</v>
      </c>
      <c r="P35" s="78">
        <v>32</v>
      </c>
      <c r="Q35" s="78">
        <v>24</v>
      </c>
      <c r="R35" s="78">
        <v>19</v>
      </c>
      <c r="S35" s="78">
        <v>16</v>
      </c>
      <c r="T35" s="78">
        <v>12</v>
      </c>
      <c r="U35" s="236">
        <v>5</v>
      </c>
      <c r="V35" s="236">
        <v>15</v>
      </c>
      <c r="W35" s="236">
        <v>17</v>
      </c>
      <c r="X35" s="269">
        <v>17</v>
      </c>
      <c r="Y35" s="296">
        <v>18</v>
      </c>
      <c r="Z35" s="236">
        <v>13</v>
      </c>
      <c r="AA35" s="236">
        <v>13</v>
      </c>
      <c r="AB35" s="236">
        <v>13</v>
      </c>
      <c r="AC35" s="236">
        <v>13</v>
      </c>
      <c r="AD35" s="236">
        <v>15</v>
      </c>
      <c r="AE35" s="236">
        <v>11</v>
      </c>
      <c r="AF35" s="236">
        <v>8</v>
      </c>
      <c r="AG35" s="236">
        <v>11</v>
      </c>
      <c r="AH35" s="236">
        <v>19</v>
      </c>
      <c r="AI35" s="78">
        <v>51</v>
      </c>
      <c r="AJ35" s="379">
        <v>34</v>
      </c>
      <c r="AK35" s="171">
        <f t="shared" si="47"/>
        <v>6.6666666666666666E-2</v>
      </c>
      <c r="AL35" s="171">
        <f t="shared" si="47"/>
        <v>1.2857142857142858</v>
      </c>
      <c r="AM35" s="171">
        <f t="shared" si="47"/>
        <v>1</v>
      </c>
      <c r="AN35" s="171">
        <f t="shared" si="47"/>
        <v>0.35714285714285715</v>
      </c>
      <c r="AO35" s="171">
        <f t="shared" si="47"/>
        <v>0.6</v>
      </c>
      <c r="AP35" s="171">
        <f t="shared" si="47"/>
        <v>-0.29411764705882354</v>
      </c>
      <c r="AQ35" s="171">
        <f t="shared" si="47"/>
        <v>-0.54545454545454541</v>
      </c>
      <c r="AR35" s="171">
        <f t="shared" si="47"/>
        <v>-0.25</v>
      </c>
      <c r="AS35" s="171">
        <f t="shared" si="47"/>
        <v>0.21428571428571427</v>
      </c>
      <c r="AT35" s="171">
        <f t="shared" si="47"/>
        <v>0.30769230769230771</v>
      </c>
      <c r="AU35" s="171">
        <f t="shared" si="48"/>
        <v>-0.4</v>
      </c>
      <c r="AV35" s="171">
        <f t="shared" si="48"/>
        <v>0.18181818181818182</v>
      </c>
      <c r="AW35" s="171">
        <f t="shared" si="48"/>
        <v>-0.1875</v>
      </c>
      <c r="AX35" s="171">
        <f t="shared" si="48"/>
        <v>-0.59375</v>
      </c>
      <c r="AY35" s="171">
        <f t="shared" si="48"/>
        <v>-0.45833333333333331</v>
      </c>
      <c r="AZ35" s="171">
        <f t="shared" si="48"/>
        <v>-0.21052631578947367</v>
      </c>
      <c r="BA35" s="171">
        <f t="shared" si="48"/>
        <v>-0.3125</v>
      </c>
      <c r="BB35" s="171">
        <f t="shared" si="48"/>
        <v>-0.33333333333333331</v>
      </c>
      <c r="BC35" s="171">
        <f t="shared" si="48"/>
        <v>1.2</v>
      </c>
      <c r="BD35" s="326">
        <f t="shared" si="48"/>
        <v>0.26666666666666666</v>
      </c>
      <c r="BE35" s="326">
        <f t="shared" si="48"/>
        <v>2</v>
      </c>
      <c r="BF35" s="201">
        <f t="shared" si="48"/>
        <v>1</v>
      </c>
      <c r="BG35" s="77">
        <f t="shared" si="49"/>
        <v>1</v>
      </c>
      <c r="BH35" s="62">
        <f t="shared" si="49"/>
        <v>18</v>
      </c>
      <c r="BI35" s="63">
        <f t="shared" si="49"/>
        <v>12</v>
      </c>
      <c r="BJ35" s="63">
        <f t="shared" si="49"/>
        <v>5</v>
      </c>
      <c r="BK35" s="63">
        <f t="shared" si="49"/>
        <v>6</v>
      </c>
      <c r="BL35" s="63">
        <f t="shared" si="49"/>
        <v>-5</v>
      </c>
      <c r="BM35" s="63">
        <f t="shared" si="49"/>
        <v>-6</v>
      </c>
      <c r="BN35" s="63">
        <f t="shared" si="49"/>
        <v>-5</v>
      </c>
      <c r="BO35" s="63">
        <f t="shared" si="49"/>
        <v>3</v>
      </c>
      <c r="BP35" s="63">
        <f t="shared" si="49"/>
        <v>4</v>
      </c>
      <c r="BQ35" s="63">
        <f t="shared" si="50"/>
        <v>-12</v>
      </c>
      <c r="BR35" s="63">
        <f t="shared" si="50"/>
        <v>2</v>
      </c>
      <c r="BS35" s="63">
        <f t="shared" si="50"/>
        <v>-3</v>
      </c>
      <c r="BT35" s="63">
        <f t="shared" si="50"/>
        <v>-19</v>
      </c>
      <c r="BU35" s="63">
        <f t="shared" si="50"/>
        <v>-11</v>
      </c>
      <c r="BV35" s="63">
        <f t="shared" si="50"/>
        <v>-4</v>
      </c>
      <c r="BW35" s="63">
        <f t="shared" si="50"/>
        <v>-5</v>
      </c>
      <c r="BX35" s="63">
        <f t="shared" si="50"/>
        <v>-4</v>
      </c>
      <c r="BY35" s="63">
        <f t="shared" si="50"/>
        <v>6</v>
      </c>
      <c r="BZ35" s="339">
        <f t="shared" si="50"/>
        <v>4</v>
      </c>
      <c r="CA35" s="339">
        <f t="shared" si="50"/>
        <v>34</v>
      </c>
      <c r="CB35" s="359">
        <f t="shared" si="50"/>
        <v>17</v>
      </c>
      <c r="CC35" s="367"/>
      <c r="CD35" s="61">
        <f>IF(ISERROR(GETPIVOTDATA("VALUE",'CSS WK pvt'!$J$2,"DT_FILE",CD$8,"COMMODITY",CD$6,"TRIM_CAT",TRIM(B35),"TRIM_LINE",A30))=TRUE,0,GETPIVOTDATA("VALUE",'CSS WK pvt'!$J$2,"DT_FILE",CD$8,"COMMODITY",CD$6,"TRIM_CAT",TRIM(B35),"TRIM_LINE",A30))</f>
        <v>34</v>
      </c>
    </row>
    <row r="36" spans="1:82" s="70" customFormat="1" x14ac:dyDescent="0.3">
      <c r="A36" s="141"/>
      <c r="B36" s="58" t="s">
        <v>35</v>
      </c>
      <c r="C36" s="129">
        <f>SUM(C31:C35)</f>
        <v>15100</v>
      </c>
      <c r="D36" s="130">
        <f t="shared" ref="D36:CD36" si="51">SUM(D31:D35)</f>
        <v>15849</v>
      </c>
      <c r="E36" s="130">
        <f t="shared" si="51"/>
        <v>16572</v>
      </c>
      <c r="F36" s="130">
        <f t="shared" si="51"/>
        <v>15016</v>
      </c>
      <c r="G36" s="130">
        <f t="shared" si="51"/>
        <v>13352</v>
      </c>
      <c r="H36" s="130">
        <f t="shared" si="51"/>
        <v>15152</v>
      </c>
      <c r="I36" s="130">
        <f t="shared" si="51"/>
        <v>16902</v>
      </c>
      <c r="J36" s="130">
        <f t="shared" si="51"/>
        <v>20460</v>
      </c>
      <c r="K36" s="130">
        <f t="shared" si="51"/>
        <v>20542</v>
      </c>
      <c r="L36" s="270">
        <f t="shared" si="51"/>
        <v>18617</v>
      </c>
      <c r="M36" s="80">
        <f t="shared" si="51"/>
        <v>18547</v>
      </c>
      <c r="N36" s="237">
        <f t="shared" si="51"/>
        <v>16931</v>
      </c>
      <c r="O36" s="130">
        <f t="shared" si="51"/>
        <v>21965</v>
      </c>
      <c r="P36" s="130">
        <v>23692</v>
      </c>
      <c r="Q36" s="130">
        <v>18394</v>
      </c>
      <c r="R36" s="130">
        <v>15137</v>
      </c>
      <c r="S36" s="130">
        <v>14365</v>
      </c>
      <c r="T36" s="130">
        <v>13525</v>
      </c>
      <c r="U36" s="237">
        <v>16815</v>
      </c>
      <c r="V36" s="237">
        <v>18953</v>
      </c>
      <c r="W36" s="237">
        <v>17588</v>
      </c>
      <c r="X36" s="270">
        <v>14737</v>
      </c>
      <c r="Y36" s="297">
        <v>12528</v>
      </c>
      <c r="Z36" s="237">
        <v>12609</v>
      </c>
      <c r="AA36" s="237">
        <v>14033</v>
      </c>
      <c r="AB36" s="237">
        <v>14017</v>
      </c>
      <c r="AC36" s="237">
        <v>11574</v>
      </c>
      <c r="AD36" s="237">
        <v>10727</v>
      </c>
      <c r="AE36" s="237">
        <v>10134</v>
      </c>
      <c r="AF36" s="237">
        <v>11495</v>
      </c>
      <c r="AG36" s="237">
        <v>12889</v>
      </c>
      <c r="AH36" s="237">
        <v>14953</v>
      </c>
      <c r="AI36" s="130">
        <v>17684</v>
      </c>
      <c r="AJ36" s="380">
        <v>16309</v>
      </c>
      <c r="AK36" s="202">
        <f t="shared" si="47"/>
        <v>0.454635761589404</v>
      </c>
      <c r="AL36" s="203">
        <f t="shared" si="47"/>
        <v>0.49485771972995141</v>
      </c>
      <c r="AM36" s="204">
        <f t="shared" si="47"/>
        <v>0.10994448467294231</v>
      </c>
      <c r="AN36" s="204">
        <f t="shared" si="47"/>
        <v>8.0580713905167821E-3</v>
      </c>
      <c r="AO36" s="204">
        <f t="shared" si="47"/>
        <v>7.5868783702816064E-2</v>
      </c>
      <c r="AP36" s="204">
        <f t="shared" si="47"/>
        <v>-0.10737856388595565</v>
      </c>
      <c r="AQ36" s="204">
        <f t="shared" si="47"/>
        <v>-5.1473198438054665E-3</v>
      </c>
      <c r="AR36" s="204">
        <f t="shared" si="47"/>
        <v>-7.3655913978494622E-2</v>
      </c>
      <c r="AS36" s="204">
        <f t="shared" si="47"/>
        <v>-0.14380294031739851</v>
      </c>
      <c r="AT36" s="204">
        <f t="shared" si="47"/>
        <v>-0.20841166675619058</v>
      </c>
      <c r="AU36" s="204">
        <f t="shared" si="48"/>
        <v>-0.3245268776621556</v>
      </c>
      <c r="AV36" s="204">
        <f t="shared" si="48"/>
        <v>-0.25527139566475693</v>
      </c>
      <c r="AW36" s="204">
        <f t="shared" si="48"/>
        <v>-0.36111996357842019</v>
      </c>
      <c r="AX36" s="204">
        <f t="shared" si="48"/>
        <v>-0.40836569306094883</v>
      </c>
      <c r="AY36" s="204">
        <f t="shared" si="48"/>
        <v>-0.37077307817766664</v>
      </c>
      <c r="AZ36" s="204">
        <f t="shared" si="48"/>
        <v>-0.29133910286054038</v>
      </c>
      <c r="BA36" s="204">
        <f t="shared" si="48"/>
        <v>-0.29453532892446921</v>
      </c>
      <c r="BB36" s="204">
        <f t="shared" si="48"/>
        <v>-0.15009242144177448</v>
      </c>
      <c r="BC36" s="204">
        <f t="shared" si="48"/>
        <v>-0.23348201011002082</v>
      </c>
      <c r="BD36" s="329">
        <f>IF(ISERROR((AH36-V36)/V36)=TRUE,0,(AH36-V36)/V36)</f>
        <v>-0.21104838284176647</v>
      </c>
      <c r="BE36" s="329">
        <f>IF(ISERROR((AI36-W36)/W36)=TRUE,0,(AI36-W36)/W36)</f>
        <v>5.4582670002274276E-3</v>
      </c>
      <c r="BF36" s="205">
        <f>IF(ISERROR((AJ36-X36)/X36)=TRUE,0,(AJ36-X36)/X36)</f>
        <v>0.10667028567551062</v>
      </c>
      <c r="BG36" s="129">
        <f>SUM(BG31:BG35)</f>
        <v>6865</v>
      </c>
      <c r="BH36" s="131">
        <f t="shared" si="51"/>
        <v>7843</v>
      </c>
      <c r="BI36" s="132">
        <f t="shared" si="51"/>
        <v>1822</v>
      </c>
      <c r="BJ36" s="132">
        <f t="shared" si="51"/>
        <v>121</v>
      </c>
      <c r="BK36" s="132">
        <f t="shared" ref="BK36:BL36" si="52">SUM(BK31:BK35)</f>
        <v>1013</v>
      </c>
      <c r="BL36" s="132">
        <f t="shared" si="52"/>
        <v>-1627</v>
      </c>
      <c r="BM36" s="132">
        <f t="shared" ref="BM36:BN36" si="53">SUM(BM31:BM35)</f>
        <v>-87</v>
      </c>
      <c r="BN36" s="132">
        <f t="shared" si="53"/>
        <v>-1507</v>
      </c>
      <c r="BO36" s="132">
        <f t="shared" ref="BO36:BP36" si="54">SUM(BO31:BO35)</f>
        <v>-2954</v>
      </c>
      <c r="BP36" s="132">
        <f t="shared" si="54"/>
        <v>-3880</v>
      </c>
      <c r="BQ36" s="132">
        <f t="shared" ref="BQ36:BR36" si="55">SUM(BQ31:BQ35)</f>
        <v>-6019</v>
      </c>
      <c r="BR36" s="132">
        <f t="shared" si="55"/>
        <v>-4322</v>
      </c>
      <c r="BS36" s="132">
        <f t="shared" ref="BS36:BT36" si="56">SUM(BS31:BS35)</f>
        <v>-7932</v>
      </c>
      <c r="BT36" s="132">
        <f t="shared" si="56"/>
        <v>-9675</v>
      </c>
      <c r="BU36" s="132">
        <f t="shared" ref="BU36:BV36" si="57">SUM(BU31:BU35)</f>
        <v>-6820</v>
      </c>
      <c r="BV36" s="132">
        <f t="shared" si="57"/>
        <v>-4410</v>
      </c>
      <c r="BW36" s="132">
        <f t="shared" ref="BW36" si="58">SUM(BW31:BW35)</f>
        <v>-4231</v>
      </c>
      <c r="BX36" s="132">
        <f t="shared" ref="BX36:BY36" si="59">SUM(BX31:BX35)</f>
        <v>-2030</v>
      </c>
      <c r="BY36" s="132">
        <f t="shared" si="59"/>
        <v>-3926</v>
      </c>
      <c r="BZ36" s="342">
        <f t="shared" ref="BZ36:CA36" si="60">SUM(BZ31:BZ35)</f>
        <v>-4000</v>
      </c>
      <c r="CA36" s="342">
        <f t="shared" si="60"/>
        <v>96</v>
      </c>
      <c r="CB36" s="342">
        <f t="shared" ref="CB36" si="61">SUM(CB31:CB35)</f>
        <v>1572</v>
      </c>
      <c r="CC36" s="368"/>
      <c r="CD36" s="80">
        <f t="shared" si="51"/>
        <v>16309</v>
      </c>
    </row>
    <row r="37" spans="1:82" s="57" customFormat="1" x14ac:dyDescent="0.3">
      <c r="A37" s="140">
        <f>+A30+1</f>
        <v>5</v>
      </c>
      <c r="B37" s="81" t="s">
        <v>19</v>
      </c>
      <c r="C37" s="82"/>
      <c r="D37" s="83"/>
      <c r="E37" s="83"/>
      <c r="F37" s="83"/>
      <c r="G37" s="83"/>
      <c r="H37" s="83"/>
      <c r="I37" s="83"/>
      <c r="J37" s="83"/>
      <c r="K37" s="83"/>
      <c r="L37" s="271"/>
      <c r="M37" s="84"/>
      <c r="N37" s="238"/>
      <c r="O37" s="83"/>
      <c r="P37" s="83"/>
      <c r="Q37" s="83"/>
      <c r="R37" s="83"/>
      <c r="S37" s="83"/>
      <c r="T37" s="83"/>
      <c r="U37" s="238"/>
      <c r="V37" s="238"/>
      <c r="W37" s="238"/>
      <c r="X37" s="271"/>
      <c r="Y37" s="298"/>
      <c r="Z37" s="238"/>
      <c r="AA37" s="238"/>
      <c r="AB37" s="238"/>
      <c r="AC37" s="238"/>
      <c r="AD37" s="238"/>
      <c r="AE37" s="238"/>
      <c r="AF37" s="238"/>
      <c r="AG37" s="238"/>
      <c r="AH37" s="238"/>
      <c r="AI37" s="83"/>
      <c r="AJ37" s="381"/>
      <c r="AK37" s="206"/>
      <c r="AL37" s="207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330"/>
      <c r="BE37" s="330"/>
      <c r="BF37" s="209"/>
      <c r="BG37" s="82"/>
      <c r="BH37" s="85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343"/>
      <c r="CA37" s="343"/>
      <c r="CB37" s="343"/>
      <c r="CC37" s="367"/>
      <c r="CD37" s="84"/>
    </row>
    <row r="38" spans="1:82" s="57" customFormat="1" x14ac:dyDescent="0.3">
      <c r="A38" s="140"/>
      <c r="B38" s="58" t="s">
        <v>30</v>
      </c>
      <c r="C38" s="77">
        <v>19416</v>
      </c>
      <c r="D38" s="78">
        <v>19623</v>
      </c>
      <c r="E38" s="78">
        <v>19427</v>
      </c>
      <c r="F38" s="78">
        <v>20354</v>
      </c>
      <c r="G38" s="78">
        <v>20256</v>
      </c>
      <c r="H38" s="78">
        <v>19361</v>
      </c>
      <c r="I38" s="78">
        <v>19347</v>
      </c>
      <c r="J38" s="78">
        <v>20115</v>
      </c>
      <c r="K38" s="78">
        <v>25355</v>
      </c>
      <c r="L38" s="269">
        <v>27580</v>
      </c>
      <c r="M38" s="79">
        <v>29057</v>
      </c>
      <c r="N38" s="236">
        <v>27880</v>
      </c>
      <c r="O38" s="78">
        <v>29264</v>
      </c>
      <c r="P38" s="78">
        <v>35087</v>
      </c>
      <c r="Q38" s="78">
        <v>39180</v>
      </c>
      <c r="R38" s="78">
        <v>39067</v>
      </c>
      <c r="S38" s="78">
        <v>38219</v>
      </c>
      <c r="T38" s="78">
        <v>38848</v>
      </c>
      <c r="U38" s="236">
        <v>38465</v>
      </c>
      <c r="V38" s="236">
        <v>42182</v>
      </c>
      <c r="W38" s="236">
        <v>47014</v>
      </c>
      <c r="X38" s="269">
        <v>49299</v>
      </c>
      <c r="Y38" s="296">
        <v>46393</v>
      </c>
      <c r="Z38" s="236">
        <v>45482</v>
      </c>
      <c r="AA38" s="236">
        <v>43044</v>
      </c>
      <c r="AB38" s="236">
        <v>44509</v>
      </c>
      <c r="AC38" s="236">
        <v>44098</v>
      </c>
      <c r="AD38" s="236">
        <v>40686</v>
      </c>
      <c r="AE38" s="236">
        <v>34350</v>
      </c>
      <c r="AF38" s="236">
        <v>32864</v>
      </c>
      <c r="AG38" s="236">
        <v>31341</v>
      </c>
      <c r="AH38" s="236">
        <v>31860</v>
      </c>
      <c r="AI38" s="78">
        <v>32467</v>
      </c>
      <c r="AJ38" s="379">
        <v>34613</v>
      </c>
      <c r="AK38" s="171">
        <f t="shared" ref="AK38:AT43" si="62">IF(ISERROR((O38-C38)/C38)=TRUE,0,(O38-C38)/C38)</f>
        <v>0.50721054800164811</v>
      </c>
      <c r="AL38" s="171">
        <f t="shared" si="62"/>
        <v>0.78805483361361672</v>
      </c>
      <c r="AM38" s="171">
        <f t="shared" si="62"/>
        <v>1.0167807690327895</v>
      </c>
      <c r="AN38" s="171">
        <f t="shared" si="62"/>
        <v>0.91937702662867249</v>
      </c>
      <c r="AO38" s="171">
        <f t="shared" si="62"/>
        <v>0.88679897314375988</v>
      </c>
      <c r="AP38" s="171">
        <f t="shared" si="62"/>
        <v>1.0065079283094882</v>
      </c>
      <c r="AQ38" s="171">
        <f t="shared" si="62"/>
        <v>0.98816353956685787</v>
      </c>
      <c r="AR38" s="171">
        <f t="shared" si="62"/>
        <v>1.0970420084514043</v>
      </c>
      <c r="AS38" s="171">
        <f t="shared" si="62"/>
        <v>0.85422993492407806</v>
      </c>
      <c r="AT38" s="171">
        <f t="shared" si="62"/>
        <v>0.78749093546047866</v>
      </c>
      <c r="AU38" s="171">
        <f t="shared" ref="AU38:BF43" si="63">IF(ISERROR((Y38-M38)/M38)=TRUE,0,(Y38-M38)/M38)</f>
        <v>0.59662043569535739</v>
      </c>
      <c r="AV38" s="171">
        <f t="shared" si="63"/>
        <v>0.63134863701578192</v>
      </c>
      <c r="AW38" s="171">
        <f t="shared" si="63"/>
        <v>0.47088572990705302</v>
      </c>
      <c r="AX38" s="171">
        <f t="shared" si="63"/>
        <v>0.26853250491635078</v>
      </c>
      <c r="AY38" s="171">
        <f t="shared" si="63"/>
        <v>0.12552322613578357</v>
      </c>
      <c r="AZ38" s="171">
        <f t="shared" si="63"/>
        <v>4.1441625924693477E-2</v>
      </c>
      <c r="BA38" s="171">
        <f t="shared" si="63"/>
        <v>-0.10123237133362988</v>
      </c>
      <c r="BB38" s="171">
        <f t="shared" si="63"/>
        <v>-0.15403624382207579</v>
      </c>
      <c r="BC38" s="171">
        <f t="shared" si="63"/>
        <v>-0.18520733134017939</v>
      </c>
      <c r="BD38" s="326">
        <f t="shared" si="63"/>
        <v>-0.24470153145891613</v>
      </c>
      <c r="BE38" s="326">
        <f t="shared" si="63"/>
        <v>-0.30941847109371678</v>
      </c>
      <c r="BF38" s="201">
        <f t="shared" si="63"/>
        <v>-0.29789650905697884</v>
      </c>
      <c r="BG38" s="77">
        <f t="shared" ref="BG38:BP42" si="64">O38-C38</f>
        <v>9848</v>
      </c>
      <c r="BH38" s="62">
        <f t="shared" si="64"/>
        <v>15464</v>
      </c>
      <c r="BI38" s="63">
        <f t="shared" si="64"/>
        <v>19753</v>
      </c>
      <c r="BJ38" s="63">
        <f t="shared" si="64"/>
        <v>18713</v>
      </c>
      <c r="BK38" s="63">
        <f t="shared" si="64"/>
        <v>17963</v>
      </c>
      <c r="BL38" s="63">
        <f t="shared" si="64"/>
        <v>19487</v>
      </c>
      <c r="BM38" s="63">
        <f t="shared" si="64"/>
        <v>19118</v>
      </c>
      <c r="BN38" s="63">
        <f t="shared" si="64"/>
        <v>22067</v>
      </c>
      <c r="BO38" s="63">
        <f t="shared" si="64"/>
        <v>21659</v>
      </c>
      <c r="BP38" s="63">
        <f t="shared" si="64"/>
        <v>21719</v>
      </c>
      <c r="BQ38" s="63">
        <f t="shared" ref="BQ38:CB42" si="65">Y38-M38</f>
        <v>17336</v>
      </c>
      <c r="BR38" s="63">
        <f t="shared" si="65"/>
        <v>17602</v>
      </c>
      <c r="BS38" s="63">
        <f t="shared" si="65"/>
        <v>13780</v>
      </c>
      <c r="BT38" s="63">
        <f t="shared" si="65"/>
        <v>9422</v>
      </c>
      <c r="BU38" s="63">
        <f t="shared" si="65"/>
        <v>4918</v>
      </c>
      <c r="BV38" s="63">
        <f t="shared" si="65"/>
        <v>1619</v>
      </c>
      <c r="BW38" s="63">
        <f t="shared" si="65"/>
        <v>-3869</v>
      </c>
      <c r="BX38" s="63">
        <f t="shared" si="65"/>
        <v>-5984</v>
      </c>
      <c r="BY38" s="63">
        <f t="shared" si="65"/>
        <v>-7124</v>
      </c>
      <c r="BZ38" s="339">
        <f t="shared" si="65"/>
        <v>-10322</v>
      </c>
      <c r="CA38" s="339">
        <f t="shared" si="65"/>
        <v>-14547</v>
      </c>
      <c r="CB38" s="359">
        <f t="shared" si="65"/>
        <v>-14686</v>
      </c>
      <c r="CC38" s="367"/>
      <c r="CD38" s="61">
        <f>IF(ISERROR(GETPIVOTDATA("VALUE",'CSS WK pvt'!$J$2,"DT_FILE",CD$8,"COMMODITY",CD$6,"TRIM_CAT",TRIM(B38),"TRIM_LINE",A37))=TRUE,0,GETPIVOTDATA("VALUE",'CSS WK pvt'!$J$2,"DT_FILE",CD$8,"COMMODITY",CD$6,"TRIM_CAT",TRIM(B38),"TRIM_LINE",A37))</f>
        <v>34613</v>
      </c>
    </row>
    <row r="39" spans="1:82" s="57" customFormat="1" x14ac:dyDescent="0.3">
      <c r="A39" s="140"/>
      <c r="B39" s="58" t="s">
        <v>31</v>
      </c>
      <c r="C39" s="77">
        <v>8625</v>
      </c>
      <c r="D39" s="78">
        <v>8706</v>
      </c>
      <c r="E39" s="78">
        <v>8325</v>
      </c>
      <c r="F39" s="78">
        <v>8471</v>
      </c>
      <c r="G39" s="78">
        <v>8406</v>
      </c>
      <c r="H39" s="78">
        <v>8236</v>
      </c>
      <c r="I39" s="78">
        <v>8288</v>
      </c>
      <c r="J39" s="78">
        <v>8487</v>
      </c>
      <c r="K39" s="78">
        <v>9524</v>
      </c>
      <c r="L39" s="269">
        <v>10026</v>
      </c>
      <c r="M39" s="79">
        <v>10503</v>
      </c>
      <c r="N39" s="236">
        <v>9985</v>
      </c>
      <c r="O39" s="78">
        <v>10101</v>
      </c>
      <c r="P39" s="78">
        <v>10497</v>
      </c>
      <c r="Q39" s="78">
        <v>10186</v>
      </c>
      <c r="R39" s="78">
        <v>9977</v>
      </c>
      <c r="S39" s="78">
        <v>10073</v>
      </c>
      <c r="T39" s="78">
        <v>9730</v>
      </c>
      <c r="U39" s="236">
        <v>9371</v>
      </c>
      <c r="V39" s="236">
        <v>9017</v>
      </c>
      <c r="W39" s="236">
        <v>9397</v>
      </c>
      <c r="X39" s="269">
        <v>9545</v>
      </c>
      <c r="Y39" s="296">
        <v>9529</v>
      </c>
      <c r="Z39" s="236">
        <v>9723</v>
      </c>
      <c r="AA39" s="236">
        <v>9509</v>
      </c>
      <c r="AB39" s="236">
        <v>9418</v>
      </c>
      <c r="AC39" s="236">
        <v>9558</v>
      </c>
      <c r="AD39" s="236">
        <v>9111</v>
      </c>
      <c r="AE39" s="236">
        <v>11491</v>
      </c>
      <c r="AF39" s="236">
        <v>10114</v>
      </c>
      <c r="AG39" s="236">
        <v>9415</v>
      </c>
      <c r="AH39" s="236">
        <v>9246</v>
      </c>
      <c r="AI39" s="78">
        <v>9865</v>
      </c>
      <c r="AJ39" s="379">
        <v>10229</v>
      </c>
      <c r="AK39" s="171">
        <f t="shared" si="62"/>
        <v>0.1711304347826087</v>
      </c>
      <c r="AL39" s="171">
        <f t="shared" si="62"/>
        <v>0.20572019297036526</v>
      </c>
      <c r="AM39" s="171">
        <f t="shared" si="62"/>
        <v>0.22354354354354355</v>
      </c>
      <c r="AN39" s="171">
        <f t="shared" si="62"/>
        <v>0.17778302443631214</v>
      </c>
      <c r="AO39" s="171">
        <f t="shared" si="62"/>
        <v>0.19831073043064479</v>
      </c>
      <c r="AP39" s="171">
        <f t="shared" si="62"/>
        <v>0.18139873725109276</v>
      </c>
      <c r="AQ39" s="171">
        <f t="shared" si="62"/>
        <v>0.13067084942084942</v>
      </c>
      <c r="AR39" s="171">
        <f t="shared" si="62"/>
        <v>6.2448450571462234E-2</v>
      </c>
      <c r="AS39" s="171">
        <f t="shared" si="62"/>
        <v>-1.3334733305333893E-2</v>
      </c>
      <c r="AT39" s="171">
        <f t="shared" si="62"/>
        <v>-4.7975264312786751E-2</v>
      </c>
      <c r="AU39" s="171">
        <f t="shared" si="63"/>
        <v>-9.2735408930781679E-2</v>
      </c>
      <c r="AV39" s="171">
        <f t="shared" si="63"/>
        <v>-2.6239359038557838E-2</v>
      </c>
      <c r="AW39" s="171">
        <f t="shared" si="63"/>
        <v>-5.8608058608058608E-2</v>
      </c>
      <c r="AX39" s="171">
        <f t="shared" si="63"/>
        <v>-0.10279127369724683</v>
      </c>
      <c r="AY39" s="171">
        <f t="shared" si="63"/>
        <v>-6.165324955821716E-2</v>
      </c>
      <c r="AZ39" s="171">
        <f t="shared" si="63"/>
        <v>-8.6799639170091203E-2</v>
      </c>
      <c r="BA39" s="171">
        <f t="shared" si="63"/>
        <v>0.14077236175915814</v>
      </c>
      <c r="BB39" s="171">
        <f t="shared" si="63"/>
        <v>3.94655704008222E-2</v>
      </c>
      <c r="BC39" s="171">
        <f t="shared" si="63"/>
        <v>4.6953366769821791E-3</v>
      </c>
      <c r="BD39" s="326">
        <f t="shared" si="63"/>
        <v>2.5396473328157924E-2</v>
      </c>
      <c r="BE39" s="326">
        <f t="shared" si="63"/>
        <v>4.9803128658082368E-2</v>
      </c>
      <c r="BF39" s="201">
        <f t="shared" si="63"/>
        <v>7.1660555264536407E-2</v>
      </c>
      <c r="BG39" s="77">
        <f t="shared" si="64"/>
        <v>1476</v>
      </c>
      <c r="BH39" s="62">
        <f t="shared" si="64"/>
        <v>1791</v>
      </c>
      <c r="BI39" s="63">
        <f t="shared" si="64"/>
        <v>1861</v>
      </c>
      <c r="BJ39" s="63">
        <f t="shared" si="64"/>
        <v>1506</v>
      </c>
      <c r="BK39" s="63">
        <f t="shared" si="64"/>
        <v>1667</v>
      </c>
      <c r="BL39" s="63">
        <f t="shared" si="64"/>
        <v>1494</v>
      </c>
      <c r="BM39" s="63">
        <f t="shared" si="64"/>
        <v>1083</v>
      </c>
      <c r="BN39" s="63">
        <f t="shared" si="64"/>
        <v>530</v>
      </c>
      <c r="BO39" s="63">
        <f t="shared" si="64"/>
        <v>-127</v>
      </c>
      <c r="BP39" s="63">
        <f t="shared" si="64"/>
        <v>-481</v>
      </c>
      <c r="BQ39" s="63">
        <f t="shared" si="65"/>
        <v>-974</v>
      </c>
      <c r="BR39" s="63">
        <f t="shared" si="65"/>
        <v>-262</v>
      </c>
      <c r="BS39" s="63">
        <f t="shared" si="65"/>
        <v>-592</v>
      </c>
      <c r="BT39" s="63">
        <f t="shared" si="65"/>
        <v>-1079</v>
      </c>
      <c r="BU39" s="63">
        <f t="shared" si="65"/>
        <v>-628</v>
      </c>
      <c r="BV39" s="63">
        <f t="shared" si="65"/>
        <v>-866</v>
      </c>
      <c r="BW39" s="63">
        <f t="shared" si="65"/>
        <v>1418</v>
      </c>
      <c r="BX39" s="63">
        <f t="shared" si="65"/>
        <v>384</v>
      </c>
      <c r="BY39" s="63">
        <f t="shared" si="65"/>
        <v>44</v>
      </c>
      <c r="BZ39" s="339">
        <f t="shared" si="65"/>
        <v>229</v>
      </c>
      <c r="CA39" s="339">
        <f t="shared" si="65"/>
        <v>468</v>
      </c>
      <c r="CB39" s="359">
        <f t="shared" si="65"/>
        <v>684</v>
      </c>
      <c r="CC39" s="367"/>
      <c r="CD39" s="61">
        <f>IF(ISERROR(GETPIVOTDATA("VALUE",'CSS WK pvt'!$J$2,"DT_FILE",CD$8,"COMMODITY",CD$6,"TRIM_CAT",TRIM(B39),"TRIM_LINE",A37))=TRUE,0,GETPIVOTDATA("VALUE",'CSS WK pvt'!$J$2,"DT_FILE",CD$8,"COMMODITY",CD$6,"TRIM_CAT",TRIM(B39),"TRIM_LINE",A37))</f>
        <v>10229</v>
      </c>
    </row>
    <row r="40" spans="1:82" s="57" customFormat="1" x14ac:dyDescent="0.3">
      <c r="A40" s="140"/>
      <c r="B40" s="58" t="s">
        <v>32</v>
      </c>
      <c r="C40" s="77">
        <v>1684</v>
      </c>
      <c r="D40" s="78">
        <v>1782</v>
      </c>
      <c r="E40" s="78">
        <v>1805</v>
      </c>
      <c r="F40" s="78">
        <v>1994</v>
      </c>
      <c r="G40" s="78">
        <v>2058</v>
      </c>
      <c r="H40" s="78">
        <v>1940</v>
      </c>
      <c r="I40" s="78">
        <v>2044</v>
      </c>
      <c r="J40" s="78">
        <v>2144</v>
      </c>
      <c r="K40" s="78">
        <v>2230</v>
      </c>
      <c r="L40" s="269">
        <v>2235</v>
      </c>
      <c r="M40" s="79">
        <v>2412</v>
      </c>
      <c r="N40" s="236">
        <v>2327</v>
      </c>
      <c r="O40" s="78">
        <v>2635</v>
      </c>
      <c r="P40" s="78">
        <v>3581</v>
      </c>
      <c r="Q40" s="78">
        <v>4628</v>
      </c>
      <c r="R40" s="78">
        <v>4498</v>
      </c>
      <c r="S40" s="78">
        <v>4211</v>
      </c>
      <c r="T40" s="78">
        <v>4026</v>
      </c>
      <c r="U40" s="236">
        <v>3641</v>
      </c>
      <c r="V40" s="236">
        <v>3248</v>
      </c>
      <c r="W40" s="236">
        <v>3316</v>
      </c>
      <c r="X40" s="269">
        <v>3458</v>
      </c>
      <c r="Y40" s="296">
        <v>3374</v>
      </c>
      <c r="Z40" s="236">
        <v>3287</v>
      </c>
      <c r="AA40" s="236">
        <v>3170</v>
      </c>
      <c r="AB40" s="236">
        <v>3214</v>
      </c>
      <c r="AC40" s="236">
        <v>3308</v>
      </c>
      <c r="AD40" s="236">
        <v>3257</v>
      </c>
      <c r="AE40" s="236">
        <v>3261</v>
      </c>
      <c r="AF40" s="236">
        <v>3118</v>
      </c>
      <c r="AG40" s="236">
        <v>2991</v>
      </c>
      <c r="AH40" s="236">
        <v>2994</v>
      </c>
      <c r="AI40" s="78">
        <v>3038</v>
      </c>
      <c r="AJ40" s="379">
        <v>3178</v>
      </c>
      <c r="AK40" s="171">
        <f t="shared" si="62"/>
        <v>0.56472684085510694</v>
      </c>
      <c r="AL40" s="171">
        <f t="shared" si="62"/>
        <v>1.0095398428731761</v>
      </c>
      <c r="AM40" s="171">
        <f t="shared" si="62"/>
        <v>1.56398891966759</v>
      </c>
      <c r="AN40" s="171">
        <f t="shared" si="62"/>
        <v>1.2557673019057172</v>
      </c>
      <c r="AO40" s="171">
        <f t="shared" si="62"/>
        <v>1.0461613216715258</v>
      </c>
      <c r="AP40" s="171">
        <f t="shared" si="62"/>
        <v>1.0752577319587628</v>
      </c>
      <c r="AQ40" s="171">
        <f t="shared" si="62"/>
        <v>0.78131115459882583</v>
      </c>
      <c r="AR40" s="171">
        <f t="shared" si="62"/>
        <v>0.5149253731343284</v>
      </c>
      <c r="AS40" s="171">
        <f t="shared" si="62"/>
        <v>0.48699551569506727</v>
      </c>
      <c r="AT40" s="171">
        <f t="shared" si="62"/>
        <v>0.54720357941834452</v>
      </c>
      <c r="AU40" s="171">
        <f t="shared" si="63"/>
        <v>0.39883913764510781</v>
      </c>
      <c r="AV40" s="171">
        <f t="shared" si="63"/>
        <v>0.41254834550923936</v>
      </c>
      <c r="AW40" s="171">
        <f t="shared" si="63"/>
        <v>0.20303605313092979</v>
      </c>
      <c r="AX40" s="171">
        <f t="shared" si="63"/>
        <v>-0.10248533929070092</v>
      </c>
      <c r="AY40" s="171">
        <f t="shared" si="63"/>
        <v>-0.28522039757994816</v>
      </c>
      <c r="AZ40" s="171">
        <f t="shared" si="63"/>
        <v>-0.27590040017785683</v>
      </c>
      <c r="BA40" s="171">
        <f t="shared" si="63"/>
        <v>-0.2255996200427452</v>
      </c>
      <c r="BB40" s="171">
        <f t="shared" si="63"/>
        <v>-0.22553402881271734</v>
      </c>
      <c r="BC40" s="171">
        <f t="shared" si="63"/>
        <v>-0.17852238396045042</v>
      </c>
      <c r="BD40" s="326">
        <f t="shared" si="63"/>
        <v>-7.8201970443349755E-2</v>
      </c>
      <c r="BE40" s="326">
        <f t="shared" si="63"/>
        <v>-8.3835946924004826E-2</v>
      </c>
      <c r="BF40" s="201">
        <f t="shared" si="63"/>
        <v>-8.0971659919028341E-2</v>
      </c>
      <c r="BG40" s="77">
        <f t="shared" si="64"/>
        <v>951</v>
      </c>
      <c r="BH40" s="62">
        <f t="shared" si="64"/>
        <v>1799</v>
      </c>
      <c r="BI40" s="63">
        <f t="shared" si="64"/>
        <v>2823</v>
      </c>
      <c r="BJ40" s="63">
        <f t="shared" si="64"/>
        <v>2504</v>
      </c>
      <c r="BK40" s="63">
        <f t="shared" si="64"/>
        <v>2153</v>
      </c>
      <c r="BL40" s="63">
        <f t="shared" si="64"/>
        <v>2086</v>
      </c>
      <c r="BM40" s="63">
        <f t="shared" si="64"/>
        <v>1597</v>
      </c>
      <c r="BN40" s="63">
        <f t="shared" si="64"/>
        <v>1104</v>
      </c>
      <c r="BO40" s="63">
        <f t="shared" si="64"/>
        <v>1086</v>
      </c>
      <c r="BP40" s="63">
        <f t="shared" si="64"/>
        <v>1223</v>
      </c>
      <c r="BQ40" s="63">
        <f t="shared" si="65"/>
        <v>962</v>
      </c>
      <c r="BR40" s="63">
        <f t="shared" si="65"/>
        <v>960</v>
      </c>
      <c r="BS40" s="63">
        <f t="shared" si="65"/>
        <v>535</v>
      </c>
      <c r="BT40" s="63">
        <f t="shared" si="65"/>
        <v>-367</v>
      </c>
      <c r="BU40" s="63">
        <f t="shared" si="65"/>
        <v>-1320</v>
      </c>
      <c r="BV40" s="63">
        <f t="shared" si="65"/>
        <v>-1241</v>
      </c>
      <c r="BW40" s="63">
        <f t="shared" si="65"/>
        <v>-950</v>
      </c>
      <c r="BX40" s="63">
        <f t="shared" si="65"/>
        <v>-908</v>
      </c>
      <c r="BY40" s="63">
        <f t="shared" si="65"/>
        <v>-650</v>
      </c>
      <c r="BZ40" s="339">
        <f t="shared" si="65"/>
        <v>-254</v>
      </c>
      <c r="CA40" s="339">
        <f t="shared" si="65"/>
        <v>-278</v>
      </c>
      <c r="CB40" s="359">
        <f t="shared" si="65"/>
        <v>-280</v>
      </c>
      <c r="CC40" s="367"/>
      <c r="CD40" s="61">
        <f>IF(ISERROR(GETPIVOTDATA("VALUE",'CSS WK pvt'!$J$2,"DT_FILE",CD$8,"COMMODITY",CD$6,"TRIM_CAT",TRIM(B40),"TRIM_LINE",A37))=TRUE,0,GETPIVOTDATA("VALUE",'CSS WK pvt'!$J$2,"DT_FILE",CD$8,"COMMODITY",CD$6,"TRIM_CAT",TRIM(B40),"TRIM_LINE",A37))</f>
        <v>3178</v>
      </c>
    </row>
    <row r="41" spans="1:82" s="57" customFormat="1" x14ac:dyDescent="0.3">
      <c r="A41" s="140"/>
      <c r="B41" s="58" t="s">
        <v>33</v>
      </c>
      <c r="C41" s="77">
        <v>176</v>
      </c>
      <c r="D41" s="78">
        <v>184</v>
      </c>
      <c r="E41" s="78">
        <v>172</v>
      </c>
      <c r="F41" s="78">
        <v>180</v>
      </c>
      <c r="G41" s="78">
        <v>189</v>
      </c>
      <c r="H41" s="78">
        <v>157</v>
      </c>
      <c r="I41" s="78">
        <v>165</v>
      </c>
      <c r="J41" s="78">
        <v>177</v>
      </c>
      <c r="K41" s="78">
        <v>223</v>
      </c>
      <c r="L41" s="269">
        <v>217</v>
      </c>
      <c r="M41" s="79">
        <v>218</v>
      </c>
      <c r="N41" s="236">
        <v>194</v>
      </c>
      <c r="O41" s="78">
        <v>224</v>
      </c>
      <c r="P41" s="78">
        <v>346</v>
      </c>
      <c r="Q41" s="78">
        <v>474</v>
      </c>
      <c r="R41" s="78">
        <v>466</v>
      </c>
      <c r="S41" s="78">
        <v>443</v>
      </c>
      <c r="T41" s="78">
        <v>430</v>
      </c>
      <c r="U41" s="236">
        <v>371</v>
      </c>
      <c r="V41" s="236">
        <v>335</v>
      </c>
      <c r="W41" s="236">
        <v>367</v>
      </c>
      <c r="X41" s="269">
        <v>365</v>
      </c>
      <c r="Y41" s="296">
        <v>379</v>
      </c>
      <c r="Z41" s="236">
        <v>335</v>
      </c>
      <c r="AA41" s="236">
        <v>339</v>
      </c>
      <c r="AB41" s="236">
        <v>331</v>
      </c>
      <c r="AC41" s="236">
        <v>326</v>
      </c>
      <c r="AD41" s="236">
        <v>313</v>
      </c>
      <c r="AE41" s="236">
        <v>306</v>
      </c>
      <c r="AF41" s="236">
        <v>290</v>
      </c>
      <c r="AG41" s="236">
        <v>253</v>
      </c>
      <c r="AH41" s="236">
        <v>281</v>
      </c>
      <c r="AI41" s="78">
        <v>288</v>
      </c>
      <c r="AJ41" s="379">
        <v>311</v>
      </c>
      <c r="AK41" s="171">
        <f t="shared" si="62"/>
        <v>0.27272727272727271</v>
      </c>
      <c r="AL41" s="171">
        <f t="shared" si="62"/>
        <v>0.88043478260869568</v>
      </c>
      <c r="AM41" s="171">
        <f t="shared" si="62"/>
        <v>1.7558139534883721</v>
      </c>
      <c r="AN41" s="171">
        <f t="shared" si="62"/>
        <v>1.5888888888888888</v>
      </c>
      <c r="AO41" s="171">
        <f t="shared" si="62"/>
        <v>1.343915343915344</v>
      </c>
      <c r="AP41" s="171">
        <f t="shared" si="62"/>
        <v>1.7388535031847134</v>
      </c>
      <c r="AQ41" s="171">
        <f t="shared" si="62"/>
        <v>1.2484848484848485</v>
      </c>
      <c r="AR41" s="171">
        <f t="shared" si="62"/>
        <v>0.89265536723163841</v>
      </c>
      <c r="AS41" s="171">
        <f t="shared" si="62"/>
        <v>0.64573991031390132</v>
      </c>
      <c r="AT41" s="171">
        <f t="shared" si="62"/>
        <v>0.6820276497695853</v>
      </c>
      <c r="AU41" s="171">
        <f t="shared" si="63"/>
        <v>0.73853211009174313</v>
      </c>
      <c r="AV41" s="171">
        <f t="shared" si="63"/>
        <v>0.72680412371134018</v>
      </c>
      <c r="AW41" s="171">
        <f t="shared" si="63"/>
        <v>0.5133928571428571</v>
      </c>
      <c r="AX41" s="171">
        <f t="shared" si="63"/>
        <v>-4.3352601156069363E-2</v>
      </c>
      <c r="AY41" s="171">
        <f t="shared" si="63"/>
        <v>-0.31223628691983124</v>
      </c>
      <c r="AZ41" s="171">
        <f t="shared" si="63"/>
        <v>-0.3283261802575107</v>
      </c>
      <c r="BA41" s="171">
        <f t="shared" si="63"/>
        <v>-0.30925507900677202</v>
      </c>
      <c r="BB41" s="171">
        <f t="shared" si="63"/>
        <v>-0.32558139534883723</v>
      </c>
      <c r="BC41" s="171">
        <f t="shared" si="63"/>
        <v>-0.31805929919137466</v>
      </c>
      <c r="BD41" s="326">
        <f t="shared" si="63"/>
        <v>-0.16119402985074627</v>
      </c>
      <c r="BE41" s="326">
        <f t="shared" si="63"/>
        <v>-0.21525885558583105</v>
      </c>
      <c r="BF41" s="201">
        <f t="shared" si="63"/>
        <v>-0.14794520547945206</v>
      </c>
      <c r="BG41" s="77">
        <f t="shared" si="64"/>
        <v>48</v>
      </c>
      <c r="BH41" s="62">
        <f t="shared" si="64"/>
        <v>162</v>
      </c>
      <c r="BI41" s="63">
        <f t="shared" si="64"/>
        <v>302</v>
      </c>
      <c r="BJ41" s="63">
        <f t="shared" si="64"/>
        <v>286</v>
      </c>
      <c r="BK41" s="63">
        <f t="shared" si="64"/>
        <v>254</v>
      </c>
      <c r="BL41" s="63">
        <f t="shared" si="64"/>
        <v>273</v>
      </c>
      <c r="BM41" s="63">
        <f t="shared" si="64"/>
        <v>206</v>
      </c>
      <c r="BN41" s="63">
        <f t="shared" si="64"/>
        <v>158</v>
      </c>
      <c r="BO41" s="63">
        <f t="shared" si="64"/>
        <v>144</v>
      </c>
      <c r="BP41" s="63">
        <f t="shared" si="64"/>
        <v>148</v>
      </c>
      <c r="BQ41" s="63">
        <f t="shared" si="65"/>
        <v>161</v>
      </c>
      <c r="BR41" s="63">
        <f t="shared" si="65"/>
        <v>141</v>
      </c>
      <c r="BS41" s="63">
        <f t="shared" si="65"/>
        <v>115</v>
      </c>
      <c r="BT41" s="63">
        <f t="shared" si="65"/>
        <v>-15</v>
      </c>
      <c r="BU41" s="63">
        <f t="shared" si="65"/>
        <v>-148</v>
      </c>
      <c r="BV41" s="63">
        <f t="shared" si="65"/>
        <v>-153</v>
      </c>
      <c r="BW41" s="63">
        <f t="shared" si="65"/>
        <v>-137</v>
      </c>
      <c r="BX41" s="63">
        <f t="shared" si="65"/>
        <v>-140</v>
      </c>
      <c r="BY41" s="63">
        <f t="shared" si="65"/>
        <v>-118</v>
      </c>
      <c r="BZ41" s="339">
        <f t="shared" si="65"/>
        <v>-54</v>
      </c>
      <c r="CA41" s="339">
        <f t="shared" si="65"/>
        <v>-79</v>
      </c>
      <c r="CB41" s="359">
        <f t="shared" si="65"/>
        <v>-54</v>
      </c>
      <c r="CC41" s="367"/>
      <c r="CD41" s="61">
        <f>IF(ISERROR(GETPIVOTDATA("VALUE",'CSS WK pvt'!$J$2,"DT_FILE",CD$8,"COMMODITY",CD$6,"TRIM_CAT",TRIM(B41),"TRIM_LINE",A37))=TRUE,0,GETPIVOTDATA("VALUE",'CSS WK pvt'!$J$2,"DT_FILE",CD$8,"COMMODITY",CD$6,"TRIM_CAT",TRIM(B41),"TRIM_LINE",A37))</f>
        <v>311</v>
      </c>
    </row>
    <row r="42" spans="1:82" s="57" customFormat="1" x14ac:dyDescent="0.3">
      <c r="A42" s="140"/>
      <c r="B42" s="58" t="s">
        <v>34</v>
      </c>
      <c r="C42" s="77">
        <v>12</v>
      </c>
      <c r="D42" s="78">
        <v>15</v>
      </c>
      <c r="E42" s="78">
        <v>20</v>
      </c>
      <c r="F42" s="78">
        <v>17</v>
      </c>
      <c r="G42" s="78">
        <v>16</v>
      </c>
      <c r="H42" s="78">
        <v>15</v>
      </c>
      <c r="I42" s="78">
        <v>18</v>
      </c>
      <c r="J42" s="78">
        <v>13</v>
      </c>
      <c r="K42" s="78">
        <v>13</v>
      </c>
      <c r="L42" s="269">
        <v>14</v>
      </c>
      <c r="M42" s="79">
        <v>12</v>
      </c>
      <c r="N42" s="236">
        <v>15</v>
      </c>
      <c r="O42" s="78">
        <v>12</v>
      </c>
      <c r="P42" s="78">
        <v>19</v>
      </c>
      <c r="Q42" s="78">
        <v>24</v>
      </c>
      <c r="R42" s="78">
        <v>28</v>
      </c>
      <c r="S42" s="78">
        <v>29</v>
      </c>
      <c r="T42" s="78">
        <v>32</v>
      </c>
      <c r="U42" s="236">
        <v>26</v>
      </c>
      <c r="V42" s="236">
        <v>21</v>
      </c>
      <c r="W42" s="236">
        <v>21</v>
      </c>
      <c r="X42" s="269">
        <v>23</v>
      </c>
      <c r="Y42" s="296">
        <v>23</v>
      </c>
      <c r="Z42" s="236">
        <v>24</v>
      </c>
      <c r="AA42" s="236">
        <v>20</v>
      </c>
      <c r="AB42" s="236">
        <v>18</v>
      </c>
      <c r="AC42" s="236">
        <v>15</v>
      </c>
      <c r="AD42" s="236">
        <v>18</v>
      </c>
      <c r="AE42" s="236">
        <v>22</v>
      </c>
      <c r="AF42" s="236">
        <v>19</v>
      </c>
      <c r="AG42" s="236">
        <v>16</v>
      </c>
      <c r="AH42" s="236">
        <v>20</v>
      </c>
      <c r="AI42" s="78">
        <v>21</v>
      </c>
      <c r="AJ42" s="379">
        <v>26</v>
      </c>
      <c r="AK42" s="171">
        <f t="shared" si="62"/>
        <v>0</v>
      </c>
      <c r="AL42" s="171">
        <f t="shared" si="62"/>
        <v>0.26666666666666666</v>
      </c>
      <c r="AM42" s="171">
        <f t="shared" si="62"/>
        <v>0.2</v>
      </c>
      <c r="AN42" s="171">
        <f t="shared" si="62"/>
        <v>0.6470588235294118</v>
      </c>
      <c r="AO42" s="171">
        <f t="shared" si="62"/>
        <v>0.8125</v>
      </c>
      <c r="AP42" s="171">
        <f t="shared" si="62"/>
        <v>1.1333333333333333</v>
      </c>
      <c r="AQ42" s="171">
        <f t="shared" si="62"/>
        <v>0.44444444444444442</v>
      </c>
      <c r="AR42" s="171">
        <f t="shared" si="62"/>
        <v>0.61538461538461542</v>
      </c>
      <c r="AS42" s="171">
        <f t="shared" si="62"/>
        <v>0.61538461538461542</v>
      </c>
      <c r="AT42" s="171">
        <f t="shared" si="62"/>
        <v>0.6428571428571429</v>
      </c>
      <c r="AU42" s="171">
        <f t="shared" si="63"/>
        <v>0.91666666666666663</v>
      </c>
      <c r="AV42" s="171">
        <f t="shared" si="63"/>
        <v>0.6</v>
      </c>
      <c r="AW42" s="171">
        <f t="shared" si="63"/>
        <v>0.66666666666666663</v>
      </c>
      <c r="AX42" s="171">
        <f t="shared" si="63"/>
        <v>-5.2631578947368418E-2</v>
      </c>
      <c r="AY42" s="171">
        <f t="shared" si="63"/>
        <v>-0.375</v>
      </c>
      <c r="AZ42" s="171">
        <f t="shared" si="63"/>
        <v>-0.35714285714285715</v>
      </c>
      <c r="BA42" s="171">
        <f t="shared" si="63"/>
        <v>-0.2413793103448276</v>
      </c>
      <c r="BB42" s="171">
        <f t="shared" si="63"/>
        <v>-0.40625</v>
      </c>
      <c r="BC42" s="171">
        <f t="shared" si="63"/>
        <v>-0.38461538461538464</v>
      </c>
      <c r="BD42" s="326">
        <f t="shared" si="63"/>
        <v>-4.7619047619047616E-2</v>
      </c>
      <c r="BE42" s="326">
        <f t="shared" si="63"/>
        <v>0</v>
      </c>
      <c r="BF42" s="201">
        <f t="shared" si="63"/>
        <v>0.13043478260869565</v>
      </c>
      <c r="BG42" s="77">
        <f t="shared" si="64"/>
        <v>0</v>
      </c>
      <c r="BH42" s="62">
        <f t="shared" si="64"/>
        <v>4</v>
      </c>
      <c r="BI42" s="63">
        <f t="shared" si="64"/>
        <v>4</v>
      </c>
      <c r="BJ42" s="63">
        <f t="shared" si="64"/>
        <v>11</v>
      </c>
      <c r="BK42" s="63">
        <f t="shared" si="64"/>
        <v>13</v>
      </c>
      <c r="BL42" s="63">
        <f t="shared" si="64"/>
        <v>17</v>
      </c>
      <c r="BM42" s="63">
        <f t="shared" si="64"/>
        <v>8</v>
      </c>
      <c r="BN42" s="63">
        <f t="shared" si="64"/>
        <v>8</v>
      </c>
      <c r="BO42" s="63">
        <f t="shared" si="64"/>
        <v>8</v>
      </c>
      <c r="BP42" s="63">
        <f t="shared" si="64"/>
        <v>9</v>
      </c>
      <c r="BQ42" s="63">
        <f t="shared" si="65"/>
        <v>11</v>
      </c>
      <c r="BR42" s="63">
        <f t="shared" si="65"/>
        <v>9</v>
      </c>
      <c r="BS42" s="63">
        <f t="shared" si="65"/>
        <v>8</v>
      </c>
      <c r="BT42" s="63">
        <f t="shared" si="65"/>
        <v>-1</v>
      </c>
      <c r="BU42" s="63">
        <f t="shared" si="65"/>
        <v>-9</v>
      </c>
      <c r="BV42" s="63">
        <f t="shared" si="65"/>
        <v>-10</v>
      </c>
      <c r="BW42" s="63">
        <f t="shared" si="65"/>
        <v>-7</v>
      </c>
      <c r="BX42" s="63">
        <f t="shared" si="65"/>
        <v>-13</v>
      </c>
      <c r="BY42" s="63">
        <f t="shared" si="65"/>
        <v>-10</v>
      </c>
      <c r="BZ42" s="339">
        <f t="shared" si="65"/>
        <v>-1</v>
      </c>
      <c r="CA42" s="339">
        <f t="shared" si="65"/>
        <v>0</v>
      </c>
      <c r="CB42" s="359">
        <f t="shared" si="65"/>
        <v>3</v>
      </c>
      <c r="CC42" s="367"/>
      <c r="CD42" s="61">
        <f>IF(ISERROR(GETPIVOTDATA("VALUE",'CSS WK pvt'!$J$2,"DT_FILE",CD$8,"COMMODITY",CD$6,"TRIM_CAT",TRIM(B42),"TRIM_LINE",A37))=TRUE,0,GETPIVOTDATA("VALUE",'CSS WK pvt'!$J$2,"DT_FILE",CD$8,"COMMODITY",CD$6,"TRIM_CAT",TRIM(B42),"TRIM_LINE",A37))</f>
        <v>26</v>
      </c>
    </row>
    <row r="43" spans="1:82" s="70" customFormat="1" ht="15" thickBot="1" x14ac:dyDescent="0.35">
      <c r="A43" s="141"/>
      <c r="B43" s="64" t="s">
        <v>35</v>
      </c>
      <c r="C43" s="65">
        <f>SUM(C38:C42)</f>
        <v>29913</v>
      </c>
      <c r="D43" s="66">
        <f t="shared" ref="D43:CD43" si="66">SUM(D38:D42)</f>
        <v>30310</v>
      </c>
      <c r="E43" s="66">
        <f t="shared" si="66"/>
        <v>29749</v>
      </c>
      <c r="F43" s="66">
        <f t="shared" si="66"/>
        <v>31016</v>
      </c>
      <c r="G43" s="66">
        <f t="shared" si="66"/>
        <v>30925</v>
      </c>
      <c r="H43" s="66">
        <f t="shared" si="66"/>
        <v>29709</v>
      </c>
      <c r="I43" s="66">
        <f t="shared" si="66"/>
        <v>29862</v>
      </c>
      <c r="J43" s="66">
        <f t="shared" si="66"/>
        <v>30936</v>
      </c>
      <c r="K43" s="66">
        <f t="shared" si="66"/>
        <v>37345</v>
      </c>
      <c r="L43" s="267">
        <f t="shared" si="66"/>
        <v>40072</v>
      </c>
      <c r="M43" s="67">
        <f t="shared" si="66"/>
        <v>42202</v>
      </c>
      <c r="N43" s="234">
        <f t="shared" si="66"/>
        <v>40401</v>
      </c>
      <c r="O43" s="66">
        <f t="shared" si="66"/>
        <v>42236</v>
      </c>
      <c r="P43" s="66">
        <v>49530</v>
      </c>
      <c r="Q43" s="66">
        <v>54492</v>
      </c>
      <c r="R43" s="66">
        <v>54036</v>
      </c>
      <c r="S43" s="66">
        <v>52975</v>
      </c>
      <c r="T43" s="66">
        <v>53066</v>
      </c>
      <c r="U43" s="234">
        <v>51874</v>
      </c>
      <c r="V43" s="234">
        <v>54803</v>
      </c>
      <c r="W43" s="234">
        <v>60115</v>
      </c>
      <c r="X43" s="267">
        <v>62690</v>
      </c>
      <c r="Y43" s="294">
        <v>59698</v>
      </c>
      <c r="Z43" s="234">
        <v>58851</v>
      </c>
      <c r="AA43" s="234">
        <v>56082</v>
      </c>
      <c r="AB43" s="234">
        <v>57490</v>
      </c>
      <c r="AC43" s="234">
        <v>57305</v>
      </c>
      <c r="AD43" s="234">
        <v>53385</v>
      </c>
      <c r="AE43" s="234">
        <v>49430</v>
      </c>
      <c r="AF43" s="234">
        <v>46405</v>
      </c>
      <c r="AG43" s="234">
        <v>44016</v>
      </c>
      <c r="AH43" s="234">
        <v>44401</v>
      </c>
      <c r="AI43" s="66">
        <v>45679</v>
      </c>
      <c r="AJ43" s="377">
        <v>48357</v>
      </c>
      <c r="AK43" s="172">
        <f t="shared" si="62"/>
        <v>0.41196135459499217</v>
      </c>
      <c r="AL43" s="175">
        <f t="shared" si="62"/>
        <v>0.63411415374463875</v>
      </c>
      <c r="AM43" s="176">
        <f t="shared" si="62"/>
        <v>0.83172543614911421</v>
      </c>
      <c r="AN43" s="176">
        <f t="shared" si="62"/>
        <v>0.7421975754449317</v>
      </c>
      <c r="AO43" s="176">
        <f t="shared" si="62"/>
        <v>0.71301535974130958</v>
      </c>
      <c r="AP43" s="176">
        <f t="shared" si="62"/>
        <v>0.7861927362078831</v>
      </c>
      <c r="AQ43" s="176">
        <f t="shared" si="62"/>
        <v>0.73712410421271179</v>
      </c>
      <c r="AR43" s="176">
        <f t="shared" si="62"/>
        <v>0.77149599172485128</v>
      </c>
      <c r="AS43" s="176">
        <f t="shared" si="62"/>
        <v>0.60972017673048606</v>
      </c>
      <c r="AT43" s="176">
        <f t="shared" si="62"/>
        <v>0.56443401876622079</v>
      </c>
      <c r="AU43" s="176">
        <f t="shared" si="63"/>
        <v>0.41457750817496802</v>
      </c>
      <c r="AV43" s="176">
        <f t="shared" si="63"/>
        <v>0.45667186455780795</v>
      </c>
      <c r="AW43" s="176">
        <f t="shared" si="63"/>
        <v>0.32782460460270857</v>
      </c>
      <c r="AX43" s="176">
        <f t="shared" si="63"/>
        <v>0.16071068039571976</v>
      </c>
      <c r="AY43" s="176">
        <f t="shared" si="63"/>
        <v>5.1622256478015119E-2</v>
      </c>
      <c r="AZ43" s="176">
        <f t="shared" si="63"/>
        <v>-1.2047523872973573E-2</v>
      </c>
      <c r="BA43" s="176">
        <f t="shared" si="63"/>
        <v>-6.6918357715903723E-2</v>
      </c>
      <c r="BB43" s="176">
        <f t="shared" si="63"/>
        <v>-0.12552293370519729</v>
      </c>
      <c r="BC43" s="176">
        <f t="shared" si="63"/>
        <v>-0.15148243821567645</v>
      </c>
      <c r="BD43" s="327">
        <f t="shared" si="63"/>
        <v>-0.18980712734704305</v>
      </c>
      <c r="BE43" s="327">
        <f t="shared" si="63"/>
        <v>-0.24013973217998835</v>
      </c>
      <c r="BF43" s="177">
        <f t="shared" si="63"/>
        <v>-0.22863295581432444</v>
      </c>
      <c r="BG43" s="65">
        <f>SUM(BG38:BG42)</f>
        <v>12323</v>
      </c>
      <c r="BH43" s="68">
        <f t="shared" si="66"/>
        <v>19220</v>
      </c>
      <c r="BI43" s="69">
        <f t="shared" si="66"/>
        <v>24743</v>
      </c>
      <c r="BJ43" s="69">
        <f t="shared" si="66"/>
        <v>23020</v>
      </c>
      <c r="BK43" s="69">
        <f t="shared" ref="BK43:BL43" si="67">SUM(BK38:BK42)</f>
        <v>22050</v>
      </c>
      <c r="BL43" s="69">
        <f t="shared" si="67"/>
        <v>23357</v>
      </c>
      <c r="BM43" s="69">
        <f t="shared" ref="BM43:BN43" si="68">SUM(BM38:BM42)</f>
        <v>22012</v>
      </c>
      <c r="BN43" s="69">
        <f t="shared" si="68"/>
        <v>23867</v>
      </c>
      <c r="BO43" s="69">
        <f t="shared" ref="BO43:BP43" si="69">SUM(BO38:BO42)</f>
        <v>22770</v>
      </c>
      <c r="BP43" s="69">
        <f t="shared" si="69"/>
        <v>22618</v>
      </c>
      <c r="BQ43" s="69">
        <f t="shared" ref="BQ43:BR43" si="70">SUM(BQ38:BQ42)</f>
        <v>17496</v>
      </c>
      <c r="BR43" s="69">
        <f t="shared" si="70"/>
        <v>18450</v>
      </c>
      <c r="BS43" s="69">
        <f t="shared" ref="BS43:BT43" si="71">SUM(BS38:BS42)</f>
        <v>13846</v>
      </c>
      <c r="BT43" s="69">
        <f t="shared" si="71"/>
        <v>7960</v>
      </c>
      <c r="BU43" s="69">
        <f t="shared" ref="BU43:BV43" si="72">SUM(BU38:BU42)</f>
        <v>2813</v>
      </c>
      <c r="BV43" s="69">
        <f t="shared" si="72"/>
        <v>-651</v>
      </c>
      <c r="BW43" s="69">
        <f t="shared" ref="BW43" si="73">SUM(BW38:BW42)</f>
        <v>-3545</v>
      </c>
      <c r="BX43" s="69">
        <f t="shared" ref="BX43:BY43" si="74">SUM(BX38:BX42)</f>
        <v>-6661</v>
      </c>
      <c r="BY43" s="69">
        <f t="shared" si="74"/>
        <v>-7858</v>
      </c>
      <c r="BZ43" s="340">
        <f t="shared" ref="BZ43:CA43" si="75">SUM(BZ38:BZ42)</f>
        <v>-10402</v>
      </c>
      <c r="CA43" s="340">
        <f t="shared" si="75"/>
        <v>-14436</v>
      </c>
      <c r="CB43" s="340">
        <f t="shared" ref="CB43" si="76">SUM(CB38:CB42)</f>
        <v>-14333</v>
      </c>
      <c r="CC43" s="368"/>
      <c r="CD43" s="67">
        <f t="shared" si="66"/>
        <v>48357</v>
      </c>
    </row>
    <row r="44" spans="1:82" s="38" customFormat="1" x14ac:dyDescent="0.3">
      <c r="A44" s="140">
        <f>+A37+1</f>
        <v>6</v>
      </c>
      <c r="B44" s="37" t="s">
        <v>23</v>
      </c>
      <c r="C44" s="87"/>
      <c r="D44" s="88"/>
      <c r="E44" s="88"/>
      <c r="F44" s="88"/>
      <c r="G44" s="88"/>
      <c r="H44" s="88"/>
      <c r="I44" s="88"/>
      <c r="J44" s="88"/>
      <c r="K44" s="88"/>
      <c r="L44" s="272"/>
      <c r="M44" s="89"/>
      <c r="N44" s="239"/>
      <c r="O44" s="88"/>
      <c r="P44" s="88"/>
      <c r="Q44" s="88"/>
      <c r="R44" s="88"/>
      <c r="S44" s="88"/>
      <c r="T44" s="88"/>
      <c r="U44" s="239"/>
      <c r="V44" s="239"/>
      <c r="W44" s="239"/>
      <c r="X44" s="279"/>
      <c r="Y44" s="299"/>
      <c r="Z44" s="239"/>
      <c r="AA44" s="239"/>
      <c r="AB44" s="239"/>
      <c r="AC44" s="239"/>
      <c r="AD44" s="239"/>
      <c r="AE44" s="239"/>
      <c r="AF44" s="239"/>
      <c r="AG44" s="239"/>
      <c r="AH44" s="239"/>
      <c r="AI44" s="88"/>
      <c r="AJ44" s="382"/>
      <c r="AK44" s="194"/>
      <c r="AL44" s="195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328"/>
      <c r="BE44" s="328"/>
      <c r="BF44" s="197"/>
      <c r="BG44" s="87"/>
      <c r="BH44" s="90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344"/>
      <c r="CA44" s="344"/>
      <c r="CB44" s="344"/>
      <c r="CC44" s="369"/>
      <c r="CD44" s="89"/>
    </row>
    <row r="45" spans="1:82" s="38" customFormat="1" x14ac:dyDescent="0.3">
      <c r="A45" s="140"/>
      <c r="B45" s="39" t="s">
        <v>30</v>
      </c>
      <c r="C45" s="40">
        <v>8438345.2100000009</v>
      </c>
      <c r="D45" s="41">
        <v>8657784.0199999996</v>
      </c>
      <c r="E45" s="41">
        <v>6848513.6200000001</v>
      </c>
      <c r="F45" s="41">
        <v>5808898.4900000002</v>
      </c>
      <c r="G45" s="41">
        <v>7096342.1900000004</v>
      </c>
      <c r="H45" s="41">
        <v>9466796.1500000004</v>
      </c>
      <c r="I45" s="41">
        <v>10947284.140000001</v>
      </c>
      <c r="J45" s="41">
        <v>9316186.9900000002</v>
      </c>
      <c r="K45" s="41">
        <v>8279962.3399999999</v>
      </c>
      <c r="L45" s="275">
        <v>7756521.2000000002</v>
      </c>
      <c r="M45" s="42">
        <v>8194074.71</v>
      </c>
      <c r="N45" s="240">
        <v>10749333.18</v>
      </c>
      <c r="O45" s="41">
        <v>10425564.279999999</v>
      </c>
      <c r="P45" s="41">
        <v>10149610</v>
      </c>
      <c r="Q45" s="41">
        <v>9310253</v>
      </c>
      <c r="R45" s="41">
        <v>9362688</v>
      </c>
      <c r="S45" s="41">
        <v>8752687</v>
      </c>
      <c r="T45" s="41">
        <v>13306220</v>
      </c>
      <c r="U45" s="240">
        <v>16952397</v>
      </c>
      <c r="V45" s="240">
        <v>13172884</v>
      </c>
      <c r="W45" s="240">
        <v>10690003</v>
      </c>
      <c r="X45" s="275">
        <v>11311449</v>
      </c>
      <c r="Y45" s="300">
        <v>10845158</v>
      </c>
      <c r="Z45" s="240">
        <v>13324190</v>
      </c>
      <c r="AA45" s="240">
        <v>12249531</v>
      </c>
      <c r="AB45" s="240">
        <v>10760464</v>
      </c>
      <c r="AC45" s="240">
        <v>9005616</v>
      </c>
      <c r="AD45" s="240">
        <v>8255638</v>
      </c>
      <c r="AE45" s="240">
        <v>8744753</v>
      </c>
      <c r="AF45" s="240">
        <v>10011041</v>
      </c>
      <c r="AG45" s="240">
        <v>11102592</v>
      </c>
      <c r="AH45" s="240">
        <v>11640182</v>
      </c>
      <c r="AI45" s="41">
        <v>10160859</v>
      </c>
      <c r="AJ45" s="383">
        <v>8720212</v>
      </c>
      <c r="AK45" s="171">
        <f t="shared" ref="AK45:AT50" si="77">IF(ISERROR((O45-C45)/C45)=TRUE,0,(O45-C45)/C45)</f>
        <v>0.23549866953120283</v>
      </c>
      <c r="AL45" s="171">
        <f t="shared" si="77"/>
        <v>0.17231037140148023</v>
      </c>
      <c r="AM45" s="171">
        <f t="shared" si="77"/>
        <v>0.35945600995972027</v>
      </c>
      <c r="AN45" s="171">
        <f t="shared" si="77"/>
        <v>0.61178371701930012</v>
      </c>
      <c r="AO45" s="171">
        <f t="shared" si="77"/>
        <v>0.23340824972252353</v>
      </c>
      <c r="AP45" s="171">
        <f t="shared" si="77"/>
        <v>0.40556739462484354</v>
      </c>
      <c r="AQ45" s="171">
        <f t="shared" si="77"/>
        <v>0.54854818630842617</v>
      </c>
      <c r="AR45" s="171">
        <f t="shared" si="77"/>
        <v>0.41397805927894965</v>
      </c>
      <c r="AS45" s="171">
        <f t="shared" si="77"/>
        <v>0.29106903643235654</v>
      </c>
      <c r="AT45" s="171">
        <f t="shared" si="77"/>
        <v>0.45831471459138146</v>
      </c>
      <c r="AU45" s="171">
        <f t="shared" ref="AU45:BF50" si="78">IF(ISERROR((Y45-M45)/M45)=TRUE,0,(Y45-M45)/M45)</f>
        <v>0.32353662662663224</v>
      </c>
      <c r="AV45" s="171">
        <f t="shared" si="78"/>
        <v>0.23953642303977785</v>
      </c>
      <c r="AW45" s="171">
        <f t="shared" si="78"/>
        <v>0.17495136675709996</v>
      </c>
      <c r="AX45" s="171">
        <f t="shared" si="78"/>
        <v>6.0184972624563897E-2</v>
      </c>
      <c r="AY45" s="171">
        <f t="shared" si="78"/>
        <v>-3.2720593092368168E-2</v>
      </c>
      <c r="AZ45" s="171">
        <f t="shared" si="78"/>
        <v>-0.11824061636999973</v>
      </c>
      <c r="BA45" s="171">
        <f t="shared" si="78"/>
        <v>-9.0646449484598271E-4</v>
      </c>
      <c r="BB45" s="171">
        <f t="shared" si="78"/>
        <v>-0.24764200501720249</v>
      </c>
      <c r="BC45" s="171">
        <f t="shared" si="78"/>
        <v>-0.34507244019827993</v>
      </c>
      <c r="BD45" s="326">
        <f t="shared" si="78"/>
        <v>-0.11635280474647769</v>
      </c>
      <c r="BE45" s="326">
        <f t="shared" si="78"/>
        <v>-4.9498957109740754E-2</v>
      </c>
      <c r="BF45" s="201">
        <f t="shared" si="78"/>
        <v>-0.2290809073178865</v>
      </c>
      <c r="BG45" s="40">
        <f t="shared" ref="BG45:BP49" si="79">O45-C45</f>
        <v>1987219.0699999984</v>
      </c>
      <c r="BH45" s="62">
        <f t="shared" si="79"/>
        <v>1491825.9800000004</v>
      </c>
      <c r="BI45" s="63">
        <f t="shared" si="79"/>
        <v>2461739.38</v>
      </c>
      <c r="BJ45" s="63">
        <f t="shared" si="79"/>
        <v>3553789.51</v>
      </c>
      <c r="BK45" s="63">
        <f t="shared" si="79"/>
        <v>1656344.8099999996</v>
      </c>
      <c r="BL45" s="63">
        <f t="shared" si="79"/>
        <v>3839423.8499999996</v>
      </c>
      <c r="BM45" s="63">
        <f t="shared" si="79"/>
        <v>6005112.8599999994</v>
      </c>
      <c r="BN45" s="63">
        <f t="shared" si="79"/>
        <v>3856697.01</v>
      </c>
      <c r="BO45" s="63">
        <f t="shared" si="79"/>
        <v>2410040.66</v>
      </c>
      <c r="BP45" s="63">
        <f t="shared" si="79"/>
        <v>3554927.8</v>
      </c>
      <c r="BQ45" s="63">
        <f t="shared" ref="BQ45:CB49" si="80">Y45-M45</f>
        <v>2651083.29</v>
      </c>
      <c r="BR45" s="63">
        <f t="shared" si="80"/>
        <v>2574856.8200000003</v>
      </c>
      <c r="BS45" s="63">
        <f t="shared" si="80"/>
        <v>1823966.7200000007</v>
      </c>
      <c r="BT45" s="63">
        <f t="shared" si="80"/>
        <v>610854</v>
      </c>
      <c r="BU45" s="63">
        <f t="shared" si="80"/>
        <v>-304637</v>
      </c>
      <c r="BV45" s="63">
        <f t="shared" si="80"/>
        <v>-1107050</v>
      </c>
      <c r="BW45" s="63">
        <f t="shared" si="80"/>
        <v>-7934</v>
      </c>
      <c r="BX45" s="63">
        <f t="shared" si="80"/>
        <v>-3295179</v>
      </c>
      <c r="BY45" s="63">
        <f t="shared" si="80"/>
        <v>-5849805</v>
      </c>
      <c r="BZ45" s="339">
        <f t="shared" si="80"/>
        <v>-1532702</v>
      </c>
      <c r="CA45" s="339">
        <f t="shared" si="80"/>
        <v>-529144</v>
      </c>
      <c r="CB45" s="360">
        <f t="shared" si="80"/>
        <v>-2591237</v>
      </c>
      <c r="CC45" s="369"/>
      <c r="CD45" s="61">
        <f>IF(ISERROR(GETPIVOTDATA("VALUE",'CSS WK pvt'!$J$2,"DT_FILE",CD$8,"COMMODITY",CD$6,"TRIM_CAT",TRIM(B45),"TRIM_LINE",A44))=TRUE,0,GETPIVOTDATA("VALUE",'CSS WK pvt'!$J$2,"DT_FILE",CD$8,"COMMODITY",CD$6,"TRIM_CAT",TRIM(B45),"TRIM_LINE",A44))</f>
        <v>8720212</v>
      </c>
    </row>
    <row r="46" spans="1:82" s="38" customFormat="1" x14ac:dyDescent="0.3">
      <c r="A46" s="140"/>
      <c r="B46" s="39" t="s">
        <v>31</v>
      </c>
      <c r="C46" s="40">
        <v>1724403.37</v>
      </c>
      <c r="D46" s="41">
        <v>1668604.55</v>
      </c>
      <c r="E46" s="41">
        <v>1339641.53</v>
      </c>
      <c r="F46" s="41">
        <v>1139012.5900000001</v>
      </c>
      <c r="G46" s="41">
        <v>1278865.45</v>
      </c>
      <c r="H46" s="41">
        <v>1520501.1</v>
      </c>
      <c r="I46" s="41">
        <v>1803909.28</v>
      </c>
      <c r="J46" s="41">
        <v>1596834.81</v>
      </c>
      <c r="K46" s="41">
        <v>1381152.22</v>
      </c>
      <c r="L46" s="275">
        <v>1421637.6</v>
      </c>
      <c r="M46" s="42">
        <v>1526355.72</v>
      </c>
      <c r="N46" s="41">
        <v>1827968.06</v>
      </c>
      <c r="O46" s="42">
        <v>1620197.28</v>
      </c>
      <c r="P46" s="41">
        <v>1463095</v>
      </c>
      <c r="Q46" s="41">
        <v>1343069</v>
      </c>
      <c r="R46" s="41">
        <v>1336715</v>
      </c>
      <c r="S46" s="41">
        <v>1213728</v>
      </c>
      <c r="T46" s="41">
        <v>1698234</v>
      </c>
      <c r="U46" s="240">
        <v>2081193</v>
      </c>
      <c r="V46" s="240">
        <v>1498576</v>
      </c>
      <c r="W46" s="240">
        <v>1191182</v>
      </c>
      <c r="X46" s="275">
        <v>1299881</v>
      </c>
      <c r="Y46" s="300">
        <v>1405467</v>
      </c>
      <c r="Z46" s="240">
        <v>1786111</v>
      </c>
      <c r="AA46" s="240">
        <v>1648066</v>
      </c>
      <c r="AB46" s="240">
        <v>1439404</v>
      </c>
      <c r="AC46" s="240">
        <v>1293261</v>
      </c>
      <c r="AD46" s="240">
        <v>1155319</v>
      </c>
      <c r="AE46" s="240">
        <v>1635724</v>
      </c>
      <c r="AF46" s="240">
        <v>1571713</v>
      </c>
      <c r="AG46" s="240">
        <v>1513092</v>
      </c>
      <c r="AH46" s="240">
        <v>1564514</v>
      </c>
      <c r="AI46" s="41">
        <v>1518184</v>
      </c>
      <c r="AJ46" s="383">
        <v>1293512</v>
      </c>
      <c r="AK46" s="171">
        <f t="shared" si="77"/>
        <v>-6.0430228688314429E-2</v>
      </c>
      <c r="AL46" s="171">
        <f t="shared" si="77"/>
        <v>-0.12316252523703117</v>
      </c>
      <c r="AM46" s="171">
        <f t="shared" si="77"/>
        <v>2.5584978692023471E-3</v>
      </c>
      <c r="AN46" s="171">
        <f t="shared" si="77"/>
        <v>0.17357350720767706</v>
      </c>
      <c r="AO46" s="171">
        <f t="shared" si="77"/>
        <v>-5.0933778842801605E-2</v>
      </c>
      <c r="AP46" s="171">
        <f t="shared" si="77"/>
        <v>0.11689100389338744</v>
      </c>
      <c r="AQ46" s="171">
        <f t="shared" si="77"/>
        <v>0.15371267450877571</v>
      </c>
      <c r="AR46" s="171">
        <f t="shared" si="77"/>
        <v>-6.1533484481090472E-2</v>
      </c>
      <c r="AS46" s="171">
        <f t="shared" si="77"/>
        <v>-0.1375447378276668</v>
      </c>
      <c r="AT46" s="171">
        <f t="shared" si="77"/>
        <v>-8.5645314952277632E-2</v>
      </c>
      <c r="AU46" s="171">
        <f t="shared" si="78"/>
        <v>-7.9200882478430365E-2</v>
      </c>
      <c r="AV46" s="171">
        <f t="shared" si="78"/>
        <v>-2.2898135320810833E-2</v>
      </c>
      <c r="AW46" s="171">
        <f t="shared" si="78"/>
        <v>1.7200818902744962E-2</v>
      </c>
      <c r="AX46" s="171">
        <f t="shared" si="78"/>
        <v>-1.6192386687125578E-2</v>
      </c>
      <c r="AY46" s="171">
        <f t="shared" si="78"/>
        <v>-3.7085213045643967E-2</v>
      </c>
      <c r="AZ46" s="171">
        <f t="shared" si="78"/>
        <v>-0.13570282371335698</v>
      </c>
      <c r="BA46" s="171">
        <f t="shared" si="78"/>
        <v>0.34768580769332175</v>
      </c>
      <c r="BB46" s="171">
        <f t="shared" si="78"/>
        <v>-7.4501511570254753E-2</v>
      </c>
      <c r="BC46" s="171">
        <f t="shared" si="78"/>
        <v>-0.27296891734692552</v>
      </c>
      <c r="BD46" s="326">
        <f t="shared" si="78"/>
        <v>4.4000437748902957E-2</v>
      </c>
      <c r="BE46" s="326">
        <f t="shared" si="78"/>
        <v>0.27451892322080085</v>
      </c>
      <c r="BF46" s="201">
        <f t="shared" si="78"/>
        <v>-4.8996792783339398E-3</v>
      </c>
      <c r="BG46" s="40">
        <f t="shared" si="79"/>
        <v>-104206.09000000008</v>
      </c>
      <c r="BH46" s="62">
        <f t="shared" si="79"/>
        <v>-205509.55000000005</v>
      </c>
      <c r="BI46" s="63">
        <f t="shared" si="79"/>
        <v>3427.4699999999721</v>
      </c>
      <c r="BJ46" s="63">
        <f t="shared" si="79"/>
        <v>197702.40999999992</v>
      </c>
      <c r="BK46" s="63">
        <f t="shared" si="79"/>
        <v>-65137.449999999953</v>
      </c>
      <c r="BL46" s="63">
        <f t="shared" si="79"/>
        <v>177732.89999999991</v>
      </c>
      <c r="BM46" s="63">
        <f t="shared" si="79"/>
        <v>277283.71999999997</v>
      </c>
      <c r="BN46" s="63">
        <f t="shared" si="79"/>
        <v>-98258.810000000056</v>
      </c>
      <c r="BO46" s="63">
        <f t="shared" si="79"/>
        <v>-189970.21999999997</v>
      </c>
      <c r="BP46" s="63">
        <f t="shared" si="79"/>
        <v>-121756.60000000009</v>
      </c>
      <c r="BQ46" s="63">
        <f t="shared" si="80"/>
        <v>-120888.71999999997</v>
      </c>
      <c r="BR46" s="63">
        <f t="shared" si="80"/>
        <v>-41857.060000000056</v>
      </c>
      <c r="BS46" s="63">
        <f t="shared" si="80"/>
        <v>27868.719999999972</v>
      </c>
      <c r="BT46" s="63">
        <f t="shared" si="80"/>
        <v>-23691</v>
      </c>
      <c r="BU46" s="63">
        <f t="shared" si="80"/>
        <v>-49808</v>
      </c>
      <c r="BV46" s="63">
        <f t="shared" si="80"/>
        <v>-181396</v>
      </c>
      <c r="BW46" s="63">
        <f t="shared" si="80"/>
        <v>421996</v>
      </c>
      <c r="BX46" s="63">
        <f t="shared" si="80"/>
        <v>-126521</v>
      </c>
      <c r="BY46" s="63">
        <f t="shared" si="80"/>
        <v>-568101</v>
      </c>
      <c r="BZ46" s="339">
        <f t="shared" si="80"/>
        <v>65938</v>
      </c>
      <c r="CA46" s="339">
        <f t="shared" si="80"/>
        <v>327002</v>
      </c>
      <c r="CB46" s="360">
        <f t="shared" si="80"/>
        <v>-6369</v>
      </c>
      <c r="CC46" s="369"/>
      <c r="CD46" s="61">
        <f>IF(ISERROR(GETPIVOTDATA("VALUE",'CSS WK pvt'!$J$2,"DT_FILE",CD$8,"COMMODITY",CD$6,"TRIM_CAT",TRIM(B46),"TRIM_LINE",A44))=TRUE,0,GETPIVOTDATA("VALUE",'CSS WK pvt'!$J$2,"DT_FILE",CD$8,"COMMODITY",CD$6,"TRIM_CAT",TRIM(B46),"TRIM_LINE",A44))</f>
        <v>1293512</v>
      </c>
    </row>
    <row r="47" spans="1:82" s="38" customFormat="1" x14ac:dyDescent="0.3">
      <c r="A47" s="140"/>
      <c r="B47" s="39" t="s">
        <v>32</v>
      </c>
      <c r="C47" s="40">
        <v>1566810.89</v>
      </c>
      <c r="D47" s="41">
        <v>1706752.69</v>
      </c>
      <c r="E47" s="41">
        <v>1439270.83</v>
      </c>
      <c r="F47" s="41">
        <v>1084967.5</v>
      </c>
      <c r="G47" s="41">
        <v>1514614.33</v>
      </c>
      <c r="H47" s="41">
        <v>1473868.46</v>
      </c>
      <c r="I47" s="41">
        <v>1799603.87</v>
      </c>
      <c r="J47" s="41">
        <v>1494683.04</v>
      </c>
      <c r="K47" s="41">
        <v>1544251.37</v>
      </c>
      <c r="L47" s="275">
        <v>1457698.59</v>
      </c>
      <c r="M47" s="42">
        <v>1526528.26</v>
      </c>
      <c r="N47" s="41">
        <v>1727451.31</v>
      </c>
      <c r="O47" s="42">
        <v>2096007.58</v>
      </c>
      <c r="P47" s="41">
        <v>2534705</v>
      </c>
      <c r="Q47" s="41">
        <v>1743751</v>
      </c>
      <c r="R47" s="41">
        <v>1496658</v>
      </c>
      <c r="S47" s="41">
        <v>1466495</v>
      </c>
      <c r="T47" s="41">
        <v>1823458</v>
      </c>
      <c r="U47" s="240">
        <v>2032482</v>
      </c>
      <c r="V47" s="240">
        <v>1957147</v>
      </c>
      <c r="W47" s="240">
        <v>1727752</v>
      </c>
      <c r="X47" s="275">
        <v>1815057</v>
      </c>
      <c r="Y47" s="300">
        <v>1764402</v>
      </c>
      <c r="Z47" s="240">
        <v>1937965</v>
      </c>
      <c r="AA47" s="240">
        <v>1828978</v>
      </c>
      <c r="AB47" s="240">
        <v>1634982</v>
      </c>
      <c r="AC47" s="240">
        <v>1368039</v>
      </c>
      <c r="AD47" s="240">
        <v>1422508</v>
      </c>
      <c r="AE47" s="240">
        <v>1665655</v>
      </c>
      <c r="AF47" s="240">
        <v>1483523</v>
      </c>
      <c r="AG47" s="240">
        <v>1661739</v>
      </c>
      <c r="AH47" s="240">
        <v>2161657</v>
      </c>
      <c r="AI47" s="41">
        <v>2095027</v>
      </c>
      <c r="AJ47" s="383">
        <v>1917164</v>
      </c>
      <c r="AK47" s="171">
        <f t="shared" si="77"/>
        <v>0.33775402850308262</v>
      </c>
      <c r="AL47" s="171">
        <f t="shared" si="77"/>
        <v>0.48510385532188621</v>
      </c>
      <c r="AM47" s="171">
        <f t="shared" si="77"/>
        <v>0.21155168551564399</v>
      </c>
      <c r="AN47" s="171">
        <f t="shared" si="77"/>
        <v>0.37944961485021439</v>
      </c>
      <c r="AO47" s="171">
        <f t="shared" si="77"/>
        <v>-3.1770021613356896E-2</v>
      </c>
      <c r="AP47" s="171">
        <f t="shared" si="77"/>
        <v>0.23719181832549699</v>
      </c>
      <c r="AQ47" s="171">
        <f t="shared" si="77"/>
        <v>0.12940521738264538</v>
      </c>
      <c r="AR47" s="171">
        <f t="shared" si="77"/>
        <v>0.30940603969119762</v>
      </c>
      <c r="AS47" s="171">
        <f t="shared" si="77"/>
        <v>0.11882821253381817</v>
      </c>
      <c r="AT47" s="171">
        <f t="shared" si="77"/>
        <v>0.24515247010014593</v>
      </c>
      <c r="AU47" s="171">
        <f t="shared" si="78"/>
        <v>0.15582662059593969</v>
      </c>
      <c r="AV47" s="171">
        <f t="shared" si="78"/>
        <v>0.12186374734926679</v>
      </c>
      <c r="AW47" s="171">
        <f t="shared" si="78"/>
        <v>-0.12739914805079094</v>
      </c>
      <c r="AX47" s="171">
        <f t="shared" si="78"/>
        <v>-0.35496162275294363</v>
      </c>
      <c r="AY47" s="171">
        <f t="shared" si="78"/>
        <v>-0.21546195529063497</v>
      </c>
      <c r="AZ47" s="171">
        <f t="shared" si="78"/>
        <v>-4.9543716734217168E-2</v>
      </c>
      <c r="BA47" s="171">
        <f t="shared" si="78"/>
        <v>0.1358068046600909</v>
      </c>
      <c r="BB47" s="171">
        <f t="shared" si="78"/>
        <v>-0.18642326831766895</v>
      </c>
      <c r="BC47" s="171">
        <f t="shared" si="78"/>
        <v>-0.18240899550401923</v>
      </c>
      <c r="BD47" s="326">
        <f t="shared" si="78"/>
        <v>0.10449393939239107</v>
      </c>
      <c r="BE47" s="326">
        <f t="shared" si="78"/>
        <v>0.2125739110705703</v>
      </c>
      <c r="BF47" s="201">
        <f t="shared" si="78"/>
        <v>5.6255533572774852E-2</v>
      </c>
      <c r="BG47" s="40">
        <f t="shared" si="79"/>
        <v>529196.69000000018</v>
      </c>
      <c r="BH47" s="62">
        <f t="shared" si="79"/>
        <v>827952.31</v>
      </c>
      <c r="BI47" s="63">
        <f t="shared" si="79"/>
        <v>304480.16999999993</v>
      </c>
      <c r="BJ47" s="63">
        <f t="shared" si="79"/>
        <v>411690.5</v>
      </c>
      <c r="BK47" s="63">
        <f t="shared" si="79"/>
        <v>-48119.330000000075</v>
      </c>
      <c r="BL47" s="63">
        <f t="shared" si="79"/>
        <v>349589.54000000004</v>
      </c>
      <c r="BM47" s="63">
        <f t="shared" si="79"/>
        <v>232878.12999999989</v>
      </c>
      <c r="BN47" s="63">
        <f t="shared" si="79"/>
        <v>462463.95999999996</v>
      </c>
      <c r="BO47" s="63">
        <f t="shared" si="79"/>
        <v>183500.62999999989</v>
      </c>
      <c r="BP47" s="63">
        <f t="shared" si="79"/>
        <v>357358.40999999992</v>
      </c>
      <c r="BQ47" s="63">
        <f t="shared" si="80"/>
        <v>237873.74</v>
      </c>
      <c r="BR47" s="63">
        <f t="shared" si="80"/>
        <v>210513.68999999994</v>
      </c>
      <c r="BS47" s="63">
        <f t="shared" si="80"/>
        <v>-267029.58000000007</v>
      </c>
      <c r="BT47" s="63">
        <f t="shared" si="80"/>
        <v>-899723</v>
      </c>
      <c r="BU47" s="63">
        <f t="shared" si="80"/>
        <v>-375712</v>
      </c>
      <c r="BV47" s="63">
        <f t="shared" si="80"/>
        <v>-74150</v>
      </c>
      <c r="BW47" s="63">
        <f t="shared" si="80"/>
        <v>199160</v>
      </c>
      <c r="BX47" s="63">
        <f t="shared" si="80"/>
        <v>-339935</v>
      </c>
      <c r="BY47" s="63">
        <f t="shared" si="80"/>
        <v>-370743</v>
      </c>
      <c r="BZ47" s="339">
        <f t="shared" si="80"/>
        <v>204510</v>
      </c>
      <c r="CA47" s="339">
        <f t="shared" si="80"/>
        <v>367275</v>
      </c>
      <c r="CB47" s="360">
        <f t="shared" si="80"/>
        <v>102107</v>
      </c>
      <c r="CC47" s="369"/>
      <c r="CD47" s="61">
        <f>IF(ISERROR(GETPIVOTDATA("VALUE",'CSS WK pvt'!$J$2,"DT_FILE",CD$8,"COMMODITY",CD$6,"TRIM_CAT",TRIM(B47),"TRIM_LINE",A44))=TRUE,0,GETPIVOTDATA("VALUE",'CSS WK pvt'!$J$2,"DT_FILE",CD$8,"COMMODITY",CD$6,"TRIM_CAT",TRIM(B47),"TRIM_LINE",A44))</f>
        <v>1917164</v>
      </c>
    </row>
    <row r="48" spans="1:82" s="38" customFormat="1" x14ac:dyDescent="0.3">
      <c r="A48" s="140"/>
      <c r="B48" s="39" t="s">
        <v>33</v>
      </c>
      <c r="C48" s="40">
        <v>1963996.74</v>
      </c>
      <c r="D48" s="41">
        <v>2200862.4300000002</v>
      </c>
      <c r="E48" s="41">
        <v>1564576.47</v>
      </c>
      <c r="F48" s="41">
        <v>1342715.18</v>
      </c>
      <c r="G48" s="41">
        <v>1944171.86</v>
      </c>
      <c r="H48" s="41">
        <v>1568199.66</v>
      </c>
      <c r="I48" s="41">
        <v>1973554.33</v>
      </c>
      <c r="J48" s="41">
        <v>1582906.07</v>
      </c>
      <c r="K48" s="41">
        <v>1915739.52</v>
      </c>
      <c r="L48" s="275">
        <v>1794912.12</v>
      </c>
      <c r="M48" s="42">
        <v>1676690.53</v>
      </c>
      <c r="N48" s="41">
        <v>1888359.9</v>
      </c>
      <c r="O48" s="42">
        <v>2417443.85</v>
      </c>
      <c r="P48" s="41">
        <v>3529826</v>
      </c>
      <c r="Q48" s="41">
        <v>2331151</v>
      </c>
      <c r="R48" s="41">
        <v>2080390</v>
      </c>
      <c r="S48" s="41">
        <v>2001324</v>
      </c>
      <c r="T48" s="41">
        <v>2117141</v>
      </c>
      <c r="U48" s="240">
        <v>2409394</v>
      </c>
      <c r="V48" s="240">
        <v>2365009</v>
      </c>
      <c r="W48" s="240">
        <v>2501401</v>
      </c>
      <c r="X48" s="275">
        <v>2354808</v>
      </c>
      <c r="Y48" s="300">
        <v>2458749</v>
      </c>
      <c r="Z48" s="240">
        <v>2413984</v>
      </c>
      <c r="AA48" s="240">
        <v>2305348</v>
      </c>
      <c r="AB48" s="240">
        <v>2061305</v>
      </c>
      <c r="AC48" s="240">
        <v>1652326</v>
      </c>
      <c r="AD48" s="240">
        <v>1918707</v>
      </c>
      <c r="AE48" s="240">
        <v>2120742</v>
      </c>
      <c r="AF48" s="240">
        <v>1810995</v>
      </c>
      <c r="AG48" s="240">
        <v>1894075</v>
      </c>
      <c r="AH48" s="240">
        <v>3340409</v>
      </c>
      <c r="AI48" s="41">
        <v>3699212</v>
      </c>
      <c r="AJ48" s="383">
        <v>3303272</v>
      </c>
      <c r="AK48" s="171">
        <f t="shared" si="77"/>
        <v>0.23087976714258707</v>
      </c>
      <c r="AL48" s="171">
        <f t="shared" si="77"/>
        <v>0.60383763741198482</v>
      </c>
      <c r="AM48" s="171">
        <f t="shared" si="77"/>
        <v>0.48995657591603692</v>
      </c>
      <c r="AN48" s="171">
        <f t="shared" si="77"/>
        <v>0.5493903926817898</v>
      </c>
      <c r="AO48" s="171">
        <f t="shared" si="77"/>
        <v>2.9396650150054066E-2</v>
      </c>
      <c r="AP48" s="171">
        <f t="shared" si="77"/>
        <v>0.35004556753953137</v>
      </c>
      <c r="AQ48" s="171">
        <f t="shared" si="77"/>
        <v>0.22083996542421</v>
      </c>
      <c r="AR48" s="171">
        <f t="shared" si="77"/>
        <v>0.49409307653991114</v>
      </c>
      <c r="AS48" s="171">
        <f t="shared" si="77"/>
        <v>0.30571039219361096</v>
      </c>
      <c r="AT48" s="171">
        <f t="shared" si="77"/>
        <v>0.3119349820870338</v>
      </c>
      <c r="AU48" s="171">
        <f t="shared" si="78"/>
        <v>0.46642982470951272</v>
      </c>
      <c r="AV48" s="171">
        <f t="shared" si="78"/>
        <v>0.27834953495888159</v>
      </c>
      <c r="AW48" s="171">
        <f t="shared" si="78"/>
        <v>-4.6369577518832583E-2</v>
      </c>
      <c r="AX48" s="171">
        <f t="shared" si="78"/>
        <v>-0.41603212169665021</v>
      </c>
      <c r="AY48" s="171">
        <f t="shared" si="78"/>
        <v>-0.29119735272404063</v>
      </c>
      <c r="AZ48" s="171">
        <f t="shared" si="78"/>
        <v>-7.7717639481058837E-2</v>
      </c>
      <c r="BA48" s="171">
        <f t="shared" si="78"/>
        <v>5.9669498791799828E-2</v>
      </c>
      <c r="BB48" s="171">
        <f t="shared" si="78"/>
        <v>-0.1446035006643393</v>
      </c>
      <c r="BC48" s="171">
        <f t="shared" si="78"/>
        <v>-0.21387909158900537</v>
      </c>
      <c r="BD48" s="326">
        <f t="shared" si="78"/>
        <v>0.41242972014059986</v>
      </c>
      <c r="BE48" s="326">
        <f t="shared" si="78"/>
        <v>0.4788560490701011</v>
      </c>
      <c r="BF48" s="201">
        <f t="shared" si="78"/>
        <v>0.40277763622342033</v>
      </c>
      <c r="BG48" s="40">
        <f t="shared" si="79"/>
        <v>453447.1100000001</v>
      </c>
      <c r="BH48" s="62">
        <f t="shared" si="79"/>
        <v>1328963.5699999998</v>
      </c>
      <c r="BI48" s="63">
        <f t="shared" si="79"/>
        <v>766574.53</v>
      </c>
      <c r="BJ48" s="63">
        <f t="shared" si="79"/>
        <v>737674.82000000007</v>
      </c>
      <c r="BK48" s="63">
        <f t="shared" si="79"/>
        <v>57152.139999999898</v>
      </c>
      <c r="BL48" s="63">
        <f t="shared" si="79"/>
        <v>548941.34000000008</v>
      </c>
      <c r="BM48" s="63">
        <f t="shared" si="79"/>
        <v>435839.66999999993</v>
      </c>
      <c r="BN48" s="63">
        <f t="shared" si="79"/>
        <v>782102.92999999993</v>
      </c>
      <c r="BO48" s="63">
        <f t="shared" si="79"/>
        <v>585661.48</v>
      </c>
      <c r="BP48" s="63">
        <f t="shared" si="79"/>
        <v>559895.87999999989</v>
      </c>
      <c r="BQ48" s="63">
        <f t="shared" si="80"/>
        <v>782058.47</v>
      </c>
      <c r="BR48" s="63">
        <f t="shared" si="80"/>
        <v>525624.10000000009</v>
      </c>
      <c r="BS48" s="63">
        <f t="shared" si="80"/>
        <v>-112095.85000000009</v>
      </c>
      <c r="BT48" s="63">
        <f t="shared" si="80"/>
        <v>-1468521</v>
      </c>
      <c r="BU48" s="63">
        <f t="shared" si="80"/>
        <v>-678825</v>
      </c>
      <c r="BV48" s="63">
        <f t="shared" si="80"/>
        <v>-161683</v>
      </c>
      <c r="BW48" s="63">
        <f t="shared" si="80"/>
        <v>119418</v>
      </c>
      <c r="BX48" s="63">
        <f t="shared" si="80"/>
        <v>-306146</v>
      </c>
      <c r="BY48" s="63">
        <f t="shared" si="80"/>
        <v>-515319</v>
      </c>
      <c r="BZ48" s="339">
        <f t="shared" si="80"/>
        <v>975400</v>
      </c>
      <c r="CA48" s="339">
        <f t="shared" si="80"/>
        <v>1197811</v>
      </c>
      <c r="CB48" s="360">
        <f t="shared" si="80"/>
        <v>948464</v>
      </c>
      <c r="CC48" s="369"/>
      <c r="CD48" s="61">
        <f>IF(ISERROR(GETPIVOTDATA("VALUE",'CSS WK pvt'!$J$2,"DT_FILE",CD$8,"COMMODITY",CD$6,"TRIM_CAT",TRIM(B48),"TRIM_LINE",A44))=TRUE,0,GETPIVOTDATA("VALUE",'CSS WK pvt'!$J$2,"DT_FILE",CD$8,"COMMODITY",CD$6,"TRIM_CAT",TRIM(B48),"TRIM_LINE",A44))</f>
        <v>3303272</v>
      </c>
    </row>
    <row r="49" spans="1:82" s="38" customFormat="1" x14ac:dyDescent="0.3">
      <c r="A49" s="140"/>
      <c r="B49" s="39" t="s">
        <v>34</v>
      </c>
      <c r="C49" s="40">
        <v>1765305.19</v>
      </c>
      <c r="D49" s="41">
        <v>2086876.74</v>
      </c>
      <c r="E49" s="41">
        <v>1421078.38</v>
      </c>
      <c r="F49" s="41">
        <v>1217106.7</v>
      </c>
      <c r="G49" s="41">
        <v>1785933.71</v>
      </c>
      <c r="H49" s="41">
        <v>933926</v>
      </c>
      <c r="I49" s="41">
        <v>2207733.21</v>
      </c>
      <c r="J49" s="41">
        <v>855083.8</v>
      </c>
      <c r="K49" s="41">
        <v>1482083.52</v>
      </c>
      <c r="L49" s="275">
        <v>2208116.54</v>
      </c>
      <c r="M49" s="42">
        <v>2064029.02</v>
      </c>
      <c r="N49" s="41">
        <v>1559698.91</v>
      </c>
      <c r="O49" s="42">
        <v>2311368.9</v>
      </c>
      <c r="P49" s="41">
        <v>2210494</v>
      </c>
      <c r="Q49" s="41">
        <v>1897341</v>
      </c>
      <c r="R49" s="41">
        <v>2005009</v>
      </c>
      <c r="S49" s="41">
        <v>2528543</v>
      </c>
      <c r="T49" s="41">
        <v>2249307</v>
      </c>
      <c r="U49" s="240">
        <v>1863188</v>
      </c>
      <c r="V49" s="240">
        <v>2070352</v>
      </c>
      <c r="W49" s="240">
        <v>2618973</v>
      </c>
      <c r="X49" s="275">
        <v>2314468</v>
      </c>
      <c r="Y49" s="300">
        <v>3106421</v>
      </c>
      <c r="Z49" s="240">
        <v>2834020</v>
      </c>
      <c r="AA49" s="240">
        <v>2156113</v>
      </c>
      <c r="AB49" s="240">
        <v>1673297</v>
      </c>
      <c r="AC49" s="240">
        <v>1525963</v>
      </c>
      <c r="AD49" s="240">
        <v>2193990</v>
      </c>
      <c r="AE49" s="240">
        <v>3279962</v>
      </c>
      <c r="AF49" s="240">
        <v>1845707</v>
      </c>
      <c r="AG49" s="240">
        <v>1979083</v>
      </c>
      <c r="AH49" s="240">
        <v>3694636</v>
      </c>
      <c r="AI49" s="41">
        <v>3823610</v>
      </c>
      <c r="AJ49" s="383">
        <v>3700145</v>
      </c>
      <c r="AK49" s="171">
        <f t="shared" si="77"/>
        <v>0.30933105113682918</v>
      </c>
      <c r="AL49" s="171">
        <f t="shared" si="77"/>
        <v>5.9235534917122135E-2</v>
      </c>
      <c r="AM49" s="171">
        <f t="shared" si="77"/>
        <v>0.3351416971103312</v>
      </c>
      <c r="AN49" s="171">
        <f t="shared" si="77"/>
        <v>0.64735680117445749</v>
      </c>
      <c r="AO49" s="171">
        <f t="shared" si="77"/>
        <v>0.41581010865179313</v>
      </c>
      <c r="AP49" s="171">
        <f t="shared" si="77"/>
        <v>1.4084424247745539</v>
      </c>
      <c r="AQ49" s="171">
        <f t="shared" si="77"/>
        <v>-0.15606288315969119</v>
      </c>
      <c r="AR49" s="171">
        <f t="shared" si="77"/>
        <v>1.4212270189190812</v>
      </c>
      <c r="AS49" s="171">
        <f t="shared" si="77"/>
        <v>0.76708867257359425</v>
      </c>
      <c r="AT49" s="171">
        <f t="shared" si="77"/>
        <v>4.816387997347276E-2</v>
      </c>
      <c r="AU49" s="171">
        <f t="shared" si="78"/>
        <v>0.50502777330136572</v>
      </c>
      <c r="AV49" s="171">
        <f t="shared" si="78"/>
        <v>0.81703018565294772</v>
      </c>
      <c r="AW49" s="171">
        <f t="shared" si="78"/>
        <v>-6.7170541232081091E-2</v>
      </c>
      <c r="AX49" s="171">
        <f t="shared" si="78"/>
        <v>-0.24302124321531748</v>
      </c>
      <c r="AY49" s="171">
        <f t="shared" si="78"/>
        <v>-0.19573603268995926</v>
      </c>
      <c r="AZ49" s="171">
        <f t="shared" si="78"/>
        <v>9.4254439755632025E-2</v>
      </c>
      <c r="BA49" s="171">
        <f t="shared" si="78"/>
        <v>0.29717469704885385</v>
      </c>
      <c r="BB49" s="171">
        <f t="shared" si="78"/>
        <v>-0.17943304315506953</v>
      </c>
      <c r="BC49" s="171">
        <f t="shared" si="78"/>
        <v>6.2202525993082826E-2</v>
      </c>
      <c r="BD49" s="326">
        <f t="shared" si="78"/>
        <v>0.78454485034428934</v>
      </c>
      <c r="BE49" s="326">
        <f t="shared" si="78"/>
        <v>0.45996541392370216</v>
      </c>
      <c r="BF49" s="201">
        <f t="shared" si="78"/>
        <v>0.59870216395301212</v>
      </c>
      <c r="BG49" s="40">
        <f t="shared" si="79"/>
        <v>546063.71</v>
      </c>
      <c r="BH49" s="62">
        <f t="shared" si="79"/>
        <v>123617.26000000001</v>
      </c>
      <c r="BI49" s="63">
        <f t="shared" si="79"/>
        <v>476262.62000000011</v>
      </c>
      <c r="BJ49" s="63">
        <f t="shared" si="79"/>
        <v>787902.3</v>
      </c>
      <c r="BK49" s="63">
        <f t="shared" si="79"/>
        <v>742609.29</v>
      </c>
      <c r="BL49" s="63">
        <f t="shared" si="79"/>
        <v>1315381</v>
      </c>
      <c r="BM49" s="63">
        <f t="shared" si="79"/>
        <v>-344545.20999999996</v>
      </c>
      <c r="BN49" s="63">
        <f t="shared" si="79"/>
        <v>1215268.2</v>
      </c>
      <c r="BO49" s="63">
        <f t="shared" si="79"/>
        <v>1136889.48</v>
      </c>
      <c r="BP49" s="63">
        <f t="shared" si="79"/>
        <v>106351.45999999996</v>
      </c>
      <c r="BQ49" s="63">
        <f t="shared" si="80"/>
        <v>1042391.98</v>
      </c>
      <c r="BR49" s="63">
        <f t="shared" si="80"/>
        <v>1274321.0900000001</v>
      </c>
      <c r="BS49" s="63">
        <f t="shared" si="80"/>
        <v>-155255.89999999991</v>
      </c>
      <c r="BT49" s="63">
        <f t="shared" si="80"/>
        <v>-537197</v>
      </c>
      <c r="BU49" s="63">
        <f t="shared" si="80"/>
        <v>-371378</v>
      </c>
      <c r="BV49" s="63">
        <f t="shared" si="80"/>
        <v>188981</v>
      </c>
      <c r="BW49" s="63">
        <f t="shared" si="80"/>
        <v>751419</v>
      </c>
      <c r="BX49" s="63">
        <f t="shared" si="80"/>
        <v>-403600</v>
      </c>
      <c r="BY49" s="63">
        <f t="shared" si="80"/>
        <v>115895</v>
      </c>
      <c r="BZ49" s="339">
        <f t="shared" si="80"/>
        <v>1624284</v>
      </c>
      <c r="CA49" s="339">
        <f t="shared" si="80"/>
        <v>1204637</v>
      </c>
      <c r="CB49" s="360">
        <f t="shared" si="80"/>
        <v>1385677</v>
      </c>
      <c r="CC49" s="369"/>
      <c r="CD49" s="61">
        <f>IF(ISERROR(GETPIVOTDATA("VALUE",'CSS WK pvt'!$J$2,"DT_FILE",CD$8,"COMMODITY",CD$6,"TRIM_CAT",TRIM(B49),"TRIM_LINE",A44))=TRUE,0,GETPIVOTDATA("VALUE",'CSS WK pvt'!$J$2,"DT_FILE",CD$8,"COMMODITY",CD$6,"TRIM_CAT",TRIM(B49),"TRIM_LINE",A44))</f>
        <v>3700145</v>
      </c>
    </row>
    <row r="50" spans="1:82" s="123" customFormat="1" x14ac:dyDescent="0.3">
      <c r="A50" s="141"/>
      <c r="B50" s="39" t="s">
        <v>35</v>
      </c>
      <c r="C50" s="133">
        <f>SUM(C45:C49)</f>
        <v>15458861.400000002</v>
      </c>
      <c r="D50" s="134">
        <f t="shared" ref="D50:CD64" si="81">SUM(D45:D49)</f>
        <v>16320880.43</v>
      </c>
      <c r="E50" s="134">
        <f t="shared" si="81"/>
        <v>12613080.830000002</v>
      </c>
      <c r="F50" s="134">
        <f t="shared" si="81"/>
        <v>10592700.459999999</v>
      </c>
      <c r="G50" s="134">
        <f t="shared" si="81"/>
        <v>13619927.539999999</v>
      </c>
      <c r="H50" s="134">
        <f t="shared" si="81"/>
        <v>14963291.370000001</v>
      </c>
      <c r="I50" s="134">
        <f t="shared" si="81"/>
        <v>18732084.829999998</v>
      </c>
      <c r="J50" s="134">
        <f t="shared" si="81"/>
        <v>14845694.710000001</v>
      </c>
      <c r="K50" s="134">
        <f t="shared" si="81"/>
        <v>14603188.969999999</v>
      </c>
      <c r="L50" s="273">
        <f t="shared" si="81"/>
        <v>14638886.050000001</v>
      </c>
      <c r="M50" s="43">
        <f t="shared" si="81"/>
        <v>14987678.239999998</v>
      </c>
      <c r="N50" s="134">
        <f t="shared" si="81"/>
        <v>17752811.359999999</v>
      </c>
      <c r="O50" s="43">
        <f t="shared" si="81"/>
        <v>18870581.889999997</v>
      </c>
      <c r="P50" s="134">
        <v>19887730</v>
      </c>
      <c r="Q50" s="134">
        <v>16625565</v>
      </c>
      <c r="R50" s="134">
        <v>16281460</v>
      </c>
      <c r="S50" s="134">
        <v>15962777</v>
      </c>
      <c r="T50" s="134">
        <v>21194360</v>
      </c>
      <c r="U50" s="241">
        <v>25338654</v>
      </c>
      <c r="V50" s="241">
        <v>21063968</v>
      </c>
      <c r="W50" s="241">
        <v>18729311</v>
      </c>
      <c r="X50" s="273">
        <v>19095663</v>
      </c>
      <c r="Y50" s="301">
        <v>19580197</v>
      </c>
      <c r="Z50" s="241">
        <v>22296270</v>
      </c>
      <c r="AA50" s="241">
        <v>20188036</v>
      </c>
      <c r="AB50" s="241">
        <v>17569452</v>
      </c>
      <c r="AC50" s="241">
        <v>14845205</v>
      </c>
      <c r="AD50" s="241">
        <v>14946162</v>
      </c>
      <c r="AE50" s="241">
        <v>17446836</v>
      </c>
      <c r="AF50" s="241">
        <v>16722979</v>
      </c>
      <c r="AG50" s="241">
        <v>18150581</v>
      </c>
      <c r="AH50" s="241">
        <v>22401398</v>
      </c>
      <c r="AI50" s="134">
        <v>21296892</v>
      </c>
      <c r="AJ50" s="384">
        <v>18934305</v>
      </c>
      <c r="AK50" s="202">
        <f t="shared" si="77"/>
        <v>0.22069675131442695</v>
      </c>
      <c r="AL50" s="203">
        <f t="shared" si="77"/>
        <v>0.2185451688895193</v>
      </c>
      <c r="AM50" s="204">
        <f t="shared" si="77"/>
        <v>0.31812086389364697</v>
      </c>
      <c r="AN50" s="204">
        <f t="shared" si="77"/>
        <v>0.53704525691836669</v>
      </c>
      <c r="AO50" s="204">
        <f t="shared" si="77"/>
        <v>0.17201629400151722</v>
      </c>
      <c r="AP50" s="204">
        <f t="shared" si="77"/>
        <v>0.41642366481566406</v>
      </c>
      <c r="AQ50" s="204">
        <f t="shared" si="77"/>
        <v>0.35268733992808865</v>
      </c>
      <c r="AR50" s="204">
        <f t="shared" si="77"/>
        <v>0.41886037746764354</v>
      </c>
      <c r="AS50" s="204">
        <f t="shared" si="77"/>
        <v>0.28254938277361769</v>
      </c>
      <c r="AT50" s="204">
        <f t="shared" si="77"/>
        <v>0.30444782033124707</v>
      </c>
      <c r="AU50" s="204">
        <f t="shared" si="78"/>
        <v>0.30641962593934108</v>
      </c>
      <c r="AV50" s="204">
        <f t="shared" si="78"/>
        <v>0.25592896515743752</v>
      </c>
      <c r="AW50" s="204">
        <f t="shared" si="78"/>
        <v>6.9815235040428497E-2</v>
      </c>
      <c r="AX50" s="204">
        <f t="shared" si="78"/>
        <v>-0.11656825590452002</v>
      </c>
      <c r="AY50" s="204">
        <f t="shared" si="78"/>
        <v>-0.10708568400532553</v>
      </c>
      <c r="AZ50" s="204">
        <f t="shared" si="78"/>
        <v>-8.2013406660090674E-2</v>
      </c>
      <c r="BA50" s="204">
        <f t="shared" si="78"/>
        <v>9.2969976339329935E-2</v>
      </c>
      <c r="BB50" s="204">
        <f t="shared" si="78"/>
        <v>-0.2109703241805839</v>
      </c>
      <c r="BC50" s="204">
        <f t="shared" si="78"/>
        <v>-0.28368014338883196</v>
      </c>
      <c r="BD50" s="329">
        <f t="shared" si="78"/>
        <v>6.3493734893634482E-2</v>
      </c>
      <c r="BE50" s="329">
        <f t="shared" si="78"/>
        <v>0.13708891907449239</v>
      </c>
      <c r="BF50" s="205">
        <f t="shared" si="78"/>
        <v>-8.4499815481661987E-3</v>
      </c>
      <c r="BG50" s="133">
        <f t="shared" si="81"/>
        <v>3411720.4899999984</v>
      </c>
      <c r="BH50" s="136">
        <f t="shared" si="81"/>
        <v>3566849.5700000003</v>
      </c>
      <c r="BI50" s="137">
        <f t="shared" si="81"/>
        <v>4012484.17</v>
      </c>
      <c r="BJ50" s="137">
        <f t="shared" si="81"/>
        <v>5688759.54</v>
      </c>
      <c r="BK50" s="137">
        <f t="shared" ref="BK50:BL50" si="82">SUM(BK45:BK49)</f>
        <v>2342849.4599999995</v>
      </c>
      <c r="BL50" s="137">
        <f t="shared" si="82"/>
        <v>6231068.629999999</v>
      </c>
      <c r="BM50" s="137">
        <f t="shared" ref="BM50:BN50" si="83">SUM(BM45:BM49)</f>
        <v>6606569.169999999</v>
      </c>
      <c r="BN50" s="137">
        <f t="shared" si="83"/>
        <v>6218273.29</v>
      </c>
      <c r="BO50" s="137">
        <f t="shared" ref="BO50:BP50" si="84">SUM(BO45:BO49)</f>
        <v>4126122.0300000003</v>
      </c>
      <c r="BP50" s="137">
        <f t="shared" si="84"/>
        <v>4456776.9499999993</v>
      </c>
      <c r="BQ50" s="137">
        <f t="shared" ref="BQ50:BR50" si="85">SUM(BQ45:BQ49)</f>
        <v>4592518.76</v>
      </c>
      <c r="BR50" s="137">
        <f t="shared" si="85"/>
        <v>4543458.6400000006</v>
      </c>
      <c r="BS50" s="137">
        <f t="shared" ref="BS50:BT50" si="86">SUM(BS45:BS49)</f>
        <v>1317454.1100000006</v>
      </c>
      <c r="BT50" s="137">
        <f t="shared" si="86"/>
        <v>-2318278</v>
      </c>
      <c r="BU50" s="137">
        <f t="shared" ref="BU50:BV50" si="87">SUM(BU45:BU49)</f>
        <v>-1780360</v>
      </c>
      <c r="BV50" s="137">
        <f t="shared" si="87"/>
        <v>-1335298</v>
      </c>
      <c r="BW50" s="137">
        <f t="shared" ref="BW50" si="88">SUM(BW45:BW49)</f>
        <v>1484059</v>
      </c>
      <c r="BX50" s="137">
        <f t="shared" ref="BX50:BY50" si="89">SUM(BX45:BX49)</f>
        <v>-4471381</v>
      </c>
      <c r="BY50" s="137">
        <f t="shared" si="89"/>
        <v>-7188073</v>
      </c>
      <c r="BZ50" s="345">
        <f t="shared" ref="BZ50:CA50" si="90">SUM(BZ45:BZ49)</f>
        <v>1337430</v>
      </c>
      <c r="CA50" s="345">
        <f t="shared" si="90"/>
        <v>2567581</v>
      </c>
      <c r="CB50" s="345">
        <f t="shared" ref="CB50" si="91">SUM(CB45:CB49)</f>
        <v>-161358</v>
      </c>
      <c r="CC50" s="370"/>
      <c r="CD50" s="43">
        <f t="shared" si="81"/>
        <v>18934305</v>
      </c>
    </row>
    <row r="51" spans="1:82" s="38" customFormat="1" x14ac:dyDescent="0.3">
      <c r="A51" s="140">
        <f>+A44+1</f>
        <v>7</v>
      </c>
      <c r="B51" s="44" t="s">
        <v>24</v>
      </c>
      <c r="C51" s="45"/>
      <c r="D51" s="46"/>
      <c r="E51" s="46"/>
      <c r="F51" s="46"/>
      <c r="G51" s="46"/>
      <c r="H51" s="46"/>
      <c r="I51" s="46"/>
      <c r="J51" s="46"/>
      <c r="K51" s="46"/>
      <c r="L51" s="274"/>
      <c r="M51" s="47"/>
      <c r="N51" s="46"/>
      <c r="O51" s="47"/>
      <c r="P51" s="46"/>
      <c r="Q51" s="46"/>
      <c r="R51" s="46"/>
      <c r="S51" s="46"/>
      <c r="T51" s="46"/>
      <c r="U51" s="242"/>
      <c r="V51" s="242"/>
      <c r="W51" s="242"/>
      <c r="X51" s="274"/>
      <c r="Y51" s="302"/>
      <c r="Z51" s="242"/>
      <c r="AA51" s="242"/>
      <c r="AB51" s="242"/>
      <c r="AC51" s="242"/>
      <c r="AD51" s="242"/>
      <c r="AE51" s="242"/>
      <c r="AF51" s="242"/>
      <c r="AG51" s="242"/>
      <c r="AH51" s="242"/>
      <c r="AI51" s="46"/>
      <c r="AJ51" s="385"/>
      <c r="AK51" s="206"/>
      <c r="AL51" s="207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330"/>
      <c r="BE51" s="330"/>
      <c r="BF51" s="209"/>
      <c r="BG51" s="45"/>
      <c r="BH51" s="48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346"/>
      <c r="CA51" s="346"/>
      <c r="CB51" s="346"/>
      <c r="CC51" s="369"/>
      <c r="CD51" s="47"/>
    </row>
    <row r="52" spans="1:82" s="38" customFormat="1" x14ac:dyDescent="0.3">
      <c r="A52" s="140"/>
      <c r="B52" s="39" t="s">
        <v>30</v>
      </c>
      <c r="C52" s="40">
        <v>3983391</v>
      </c>
      <c r="D52" s="41">
        <v>4184424.78</v>
      </c>
      <c r="E52" s="41">
        <v>3988313.5</v>
      </c>
      <c r="F52" s="41">
        <v>3215923.52</v>
      </c>
      <c r="G52" s="41">
        <v>2661182.88</v>
      </c>
      <c r="H52" s="41">
        <v>2929873.87</v>
      </c>
      <c r="I52" s="41">
        <v>3670915.51</v>
      </c>
      <c r="J52" s="41">
        <v>4855581.18</v>
      </c>
      <c r="K52" s="41">
        <v>4791955.75</v>
      </c>
      <c r="L52" s="275">
        <v>4301963.82</v>
      </c>
      <c r="M52" s="42">
        <v>4469099.72</v>
      </c>
      <c r="N52" s="41">
        <v>4999163.1100000003</v>
      </c>
      <c r="O52" s="42">
        <v>6369550.2400000002</v>
      </c>
      <c r="P52" s="41">
        <v>6680835</v>
      </c>
      <c r="Q52" s="41">
        <v>6392718</v>
      </c>
      <c r="R52" s="41">
        <v>6096180</v>
      </c>
      <c r="S52" s="41">
        <v>5357437</v>
      </c>
      <c r="T52" s="41">
        <v>5376794</v>
      </c>
      <c r="U52" s="240">
        <v>7643274</v>
      </c>
      <c r="V52" s="240">
        <v>9789408</v>
      </c>
      <c r="W52" s="240">
        <v>8539553</v>
      </c>
      <c r="X52" s="275">
        <v>6879853</v>
      </c>
      <c r="Y52" s="300">
        <v>6405758</v>
      </c>
      <c r="Z52" s="240">
        <v>7180031</v>
      </c>
      <c r="AA52" s="240">
        <v>8683552</v>
      </c>
      <c r="AB52" s="240">
        <v>8605808</v>
      </c>
      <c r="AC52" s="240">
        <v>7412413</v>
      </c>
      <c r="AD52" s="240">
        <v>5982118</v>
      </c>
      <c r="AE52" s="240">
        <v>4342548</v>
      </c>
      <c r="AF52" s="240">
        <v>5110297</v>
      </c>
      <c r="AG52" s="240">
        <v>6092252</v>
      </c>
      <c r="AH52" s="240">
        <v>6506803</v>
      </c>
      <c r="AI52" s="41">
        <v>7110027</v>
      </c>
      <c r="AJ52" s="383">
        <v>5995744</v>
      </c>
      <c r="AK52" s="171">
        <f t="shared" ref="AK52:AT57" si="92">IF(ISERROR((O52-C52)/C52)=TRUE,0,(O52-C52)/C52)</f>
        <v>0.59902712036051697</v>
      </c>
      <c r="AL52" s="171">
        <f t="shared" si="92"/>
        <v>0.59659579303036259</v>
      </c>
      <c r="AM52" s="171">
        <f t="shared" si="92"/>
        <v>0.6028624630435897</v>
      </c>
      <c r="AN52" s="171">
        <f t="shared" si="92"/>
        <v>0.8956234382091276</v>
      </c>
      <c r="AO52" s="171">
        <f t="shared" si="92"/>
        <v>1.0131788161811714</v>
      </c>
      <c r="AP52" s="171">
        <f t="shared" si="92"/>
        <v>0.83516227611531957</v>
      </c>
      <c r="AQ52" s="171">
        <f t="shared" si="92"/>
        <v>1.0821165671557502</v>
      </c>
      <c r="AR52" s="171">
        <f t="shared" si="92"/>
        <v>1.0161145776580345</v>
      </c>
      <c r="AS52" s="171">
        <f t="shared" si="92"/>
        <v>0.78206007014985479</v>
      </c>
      <c r="AT52" s="171">
        <f t="shared" si="92"/>
        <v>0.59923543940915791</v>
      </c>
      <c r="AU52" s="171">
        <f t="shared" ref="AU52:BF57" si="93">IF(ISERROR((Y52-M52)/M52)=TRUE,0,(Y52-M52)/M52)</f>
        <v>0.43334416355337008</v>
      </c>
      <c r="AV52" s="171">
        <f t="shared" si="93"/>
        <v>0.43624659608275906</v>
      </c>
      <c r="AW52" s="171">
        <f t="shared" si="93"/>
        <v>0.36329123294582877</v>
      </c>
      <c r="AX52" s="171">
        <f t="shared" si="93"/>
        <v>0.28813359407918321</v>
      </c>
      <c r="AY52" s="171">
        <f t="shared" si="93"/>
        <v>0.15950883489620535</v>
      </c>
      <c r="AZ52" s="171">
        <f t="shared" si="93"/>
        <v>-1.8710405532645035E-2</v>
      </c>
      <c r="BA52" s="171">
        <f t="shared" si="93"/>
        <v>-0.18943554539232099</v>
      </c>
      <c r="BB52" s="171">
        <f t="shared" si="93"/>
        <v>-4.9564294261599015E-2</v>
      </c>
      <c r="BC52" s="171">
        <f t="shared" si="93"/>
        <v>-0.20292638992138709</v>
      </c>
      <c r="BD52" s="326">
        <f t="shared" si="93"/>
        <v>-0.33532211549462437</v>
      </c>
      <c r="BE52" s="326">
        <f t="shared" si="93"/>
        <v>-0.16740056534575054</v>
      </c>
      <c r="BF52" s="201">
        <f t="shared" si="93"/>
        <v>-0.12850696083186661</v>
      </c>
      <c r="BG52" s="40">
        <f t="shared" ref="BG52:BP56" si="94">O52-C52</f>
        <v>2386159.2400000002</v>
      </c>
      <c r="BH52" s="62">
        <f t="shared" si="94"/>
        <v>2496410.2200000002</v>
      </c>
      <c r="BI52" s="63">
        <f t="shared" si="94"/>
        <v>2404404.5</v>
      </c>
      <c r="BJ52" s="63">
        <f t="shared" si="94"/>
        <v>2880256.48</v>
      </c>
      <c r="BK52" s="63">
        <f t="shared" si="94"/>
        <v>2696254.12</v>
      </c>
      <c r="BL52" s="63">
        <f t="shared" si="94"/>
        <v>2446920.13</v>
      </c>
      <c r="BM52" s="63">
        <f t="shared" si="94"/>
        <v>3972358.49</v>
      </c>
      <c r="BN52" s="63">
        <f t="shared" si="94"/>
        <v>4933826.82</v>
      </c>
      <c r="BO52" s="63">
        <f t="shared" si="94"/>
        <v>3747597.25</v>
      </c>
      <c r="BP52" s="63">
        <f t="shared" si="94"/>
        <v>2577889.1799999997</v>
      </c>
      <c r="BQ52" s="63">
        <f t="shared" ref="BQ52:CB56" si="95">Y52-M52</f>
        <v>1936658.2800000003</v>
      </c>
      <c r="BR52" s="63">
        <f t="shared" si="95"/>
        <v>2180867.8899999997</v>
      </c>
      <c r="BS52" s="63">
        <f t="shared" si="95"/>
        <v>2314001.7599999998</v>
      </c>
      <c r="BT52" s="63">
        <f t="shared" si="95"/>
        <v>1924973</v>
      </c>
      <c r="BU52" s="63">
        <f t="shared" si="95"/>
        <v>1019695</v>
      </c>
      <c r="BV52" s="63">
        <f t="shared" si="95"/>
        <v>-114062</v>
      </c>
      <c r="BW52" s="63">
        <f t="shared" si="95"/>
        <v>-1014889</v>
      </c>
      <c r="BX52" s="63">
        <f t="shared" si="95"/>
        <v>-266497</v>
      </c>
      <c r="BY52" s="63">
        <f t="shared" si="95"/>
        <v>-1551022</v>
      </c>
      <c r="BZ52" s="339">
        <f t="shared" si="95"/>
        <v>-3282605</v>
      </c>
      <c r="CA52" s="339">
        <f t="shared" si="95"/>
        <v>-1429526</v>
      </c>
      <c r="CB52" s="360">
        <f t="shared" si="95"/>
        <v>-884109</v>
      </c>
      <c r="CC52" s="369"/>
      <c r="CD52" s="61">
        <f>IF(ISERROR(GETPIVOTDATA("VALUE",'CSS WK pvt'!$J$2,"DT_FILE",CD$8,"COMMODITY",CD$6,"TRIM_CAT",TRIM(B52),"TRIM_LINE",A51))=TRUE,0,GETPIVOTDATA("VALUE",'CSS WK pvt'!$J$2,"DT_FILE",CD$8,"COMMODITY",CD$6,"TRIM_CAT",TRIM(B52),"TRIM_LINE",A51))</f>
        <v>5995744</v>
      </c>
    </row>
    <row r="53" spans="1:82" s="38" customFormat="1" x14ac:dyDescent="0.3">
      <c r="A53" s="140"/>
      <c r="B53" s="39" t="s">
        <v>31</v>
      </c>
      <c r="C53" s="40">
        <v>1374327.25</v>
      </c>
      <c r="D53" s="41">
        <v>1377654.05</v>
      </c>
      <c r="E53" s="41">
        <v>1251581.28</v>
      </c>
      <c r="F53" s="41">
        <v>1018769.07</v>
      </c>
      <c r="G53" s="41">
        <v>857420.79</v>
      </c>
      <c r="H53" s="41">
        <v>892260.07</v>
      </c>
      <c r="I53" s="41">
        <v>1085119.47</v>
      </c>
      <c r="J53" s="41">
        <v>1376426.79</v>
      </c>
      <c r="K53" s="41">
        <v>1277240.17</v>
      </c>
      <c r="L53" s="275">
        <v>1177432.75</v>
      </c>
      <c r="M53" s="42">
        <v>1245934.83</v>
      </c>
      <c r="N53" s="41">
        <v>1347463.67</v>
      </c>
      <c r="O53" s="42">
        <v>1538095.34</v>
      </c>
      <c r="P53" s="41">
        <v>1360415</v>
      </c>
      <c r="Q53" s="41">
        <v>1229740</v>
      </c>
      <c r="R53" s="41">
        <v>1157721</v>
      </c>
      <c r="S53" s="41">
        <v>1045499</v>
      </c>
      <c r="T53" s="41">
        <v>1001269</v>
      </c>
      <c r="U53" s="240">
        <v>1288769</v>
      </c>
      <c r="V53" s="240">
        <v>1443673</v>
      </c>
      <c r="W53" s="240">
        <v>1236078</v>
      </c>
      <c r="X53" s="275">
        <v>975112</v>
      </c>
      <c r="Y53" s="300">
        <v>1036485</v>
      </c>
      <c r="Z53" s="240">
        <v>1180693</v>
      </c>
      <c r="AA53" s="240">
        <v>1468129</v>
      </c>
      <c r="AB53" s="240">
        <v>1368611</v>
      </c>
      <c r="AC53" s="240">
        <v>1252466</v>
      </c>
      <c r="AD53" s="240">
        <v>1085754</v>
      </c>
      <c r="AE53" s="240">
        <v>1170045</v>
      </c>
      <c r="AF53" s="240">
        <v>1254406</v>
      </c>
      <c r="AG53" s="240">
        <v>1352970</v>
      </c>
      <c r="AH53" s="240">
        <v>1284599</v>
      </c>
      <c r="AI53" s="41">
        <v>1523023</v>
      </c>
      <c r="AJ53" s="383">
        <v>1262772</v>
      </c>
      <c r="AK53" s="171">
        <f t="shared" si="92"/>
        <v>0.11916236835149713</v>
      </c>
      <c r="AL53" s="171">
        <f t="shared" si="92"/>
        <v>-1.2513337437653557E-2</v>
      </c>
      <c r="AM53" s="171">
        <f t="shared" si="92"/>
        <v>-1.7450948131790552E-2</v>
      </c>
      <c r="AN53" s="171">
        <f t="shared" si="92"/>
        <v>0.13639197939136496</v>
      </c>
      <c r="AO53" s="171">
        <f t="shared" si="92"/>
        <v>0.21935345187979399</v>
      </c>
      <c r="AP53" s="171">
        <f t="shared" si="92"/>
        <v>0.12217170045500306</v>
      </c>
      <c r="AQ53" s="171">
        <f t="shared" si="92"/>
        <v>0.18767475437520262</v>
      </c>
      <c r="AR53" s="171">
        <f t="shared" si="92"/>
        <v>4.8855638736877503E-2</v>
      </c>
      <c r="AS53" s="171">
        <f t="shared" si="92"/>
        <v>-3.2227431431317989E-2</v>
      </c>
      <c r="AT53" s="171">
        <f t="shared" si="92"/>
        <v>-0.17183210675938818</v>
      </c>
      <c r="AU53" s="171">
        <f t="shared" si="93"/>
        <v>-0.16810656942626773</v>
      </c>
      <c r="AV53" s="171">
        <f t="shared" si="93"/>
        <v>-0.12376635727774385</v>
      </c>
      <c r="AW53" s="171">
        <f t="shared" si="93"/>
        <v>-4.5488948688967537E-2</v>
      </c>
      <c r="AX53" s="171">
        <f t="shared" si="93"/>
        <v>6.0246321894421922E-3</v>
      </c>
      <c r="AY53" s="171">
        <f t="shared" si="93"/>
        <v>1.8480329175272821E-2</v>
      </c>
      <c r="AZ53" s="171">
        <f t="shared" si="93"/>
        <v>-6.2162645404203604E-2</v>
      </c>
      <c r="BA53" s="171">
        <f t="shared" si="93"/>
        <v>0.11912589108167487</v>
      </c>
      <c r="BB53" s="171">
        <f t="shared" si="93"/>
        <v>0.25281617627231046</v>
      </c>
      <c r="BC53" s="171">
        <f t="shared" si="93"/>
        <v>4.9815754413707967E-2</v>
      </c>
      <c r="BD53" s="326">
        <f t="shared" si="93"/>
        <v>-0.11018700218124187</v>
      </c>
      <c r="BE53" s="326">
        <f t="shared" si="93"/>
        <v>0.23214149916105617</v>
      </c>
      <c r="BF53" s="201">
        <f t="shared" si="93"/>
        <v>0.29500201002551502</v>
      </c>
      <c r="BG53" s="40">
        <f t="shared" si="94"/>
        <v>163768.09000000008</v>
      </c>
      <c r="BH53" s="62">
        <f t="shared" si="94"/>
        <v>-17239.050000000047</v>
      </c>
      <c r="BI53" s="63">
        <f t="shared" si="94"/>
        <v>-21841.280000000028</v>
      </c>
      <c r="BJ53" s="63">
        <f t="shared" si="94"/>
        <v>138951.93000000005</v>
      </c>
      <c r="BK53" s="63">
        <f t="shared" si="94"/>
        <v>188078.20999999996</v>
      </c>
      <c r="BL53" s="63">
        <f t="shared" si="94"/>
        <v>109008.93000000005</v>
      </c>
      <c r="BM53" s="63">
        <f t="shared" si="94"/>
        <v>203649.53000000003</v>
      </c>
      <c r="BN53" s="63">
        <f t="shared" si="94"/>
        <v>67246.209999999963</v>
      </c>
      <c r="BO53" s="63">
        <f t="shared" si="94"/>
        <v>-41162.169999999925</v>
      </c>
      <c r="BP53" s="63">
        <f t="shared" si="94"/>
        <v>-202320.75</v>
      </c>
      <c r="BQ53" s="63">
        <f t="shared" si="95"/>
        <v>-209449.83000000007</v>
      </c>
      <c r="BR53" s="63">
        <f t="shared" si="95"/>
        <v>-166770.66999999993</v>
      </c>
      <c r="BS53" s="63">
        <f t="shared" si="95"/>
        <v>-69966.340000000084</v>
      </c>
      <c r="BT53" s="63">
        <f t="shared" si="95"/>
        <v>8196</v>
      </c>
      <c r="BU53" s="63">
        <f t="shared" si="95"/>
        <v>22726</v>
      </c>
      <c r="BV53" s="63">
        <f t="shared" si="95"/>
        <v>-71967</v>
      </c>
      <c r="BW53" s="63">
        <f t="shared" si="95"/>
        <v>124546</v>
      </c>
      <c r="BX53" s="63">
        <f t="shared" si="95"/>
        <v>253137</v>
      </c>
      <c r="BY53" s="63">
        <f t="shared" si="95"/>
        <v>64201</v>
      </c>
      <c r="BZ53" s="339">
        <f t="shared" si="95"/>
        <v>-159074</v>
      </c>
      <c r="CA53" s="339">
        <f t="shared" si="95"/>
        <v>286945</v>
      </c>
      <c r="CB53" s="360">
        <f t="shared" si="95"/>
        <v>287660</v>
      </c>
      <c r="CC53" s="369"/>
      <c r="CD53" s="61">
        <f>IF(ISERROR(GETPIVOTDATA("VALUE",'CSS WK pvt'!$J$2,"DT_FILE",CD$8,"COMMODITY",CD$6,"TRIM_CAT",TRIM(B53),"TRIM_LINE",A51))=TRUE,0,GETPIVOTDATA("VALUE",'CSS WK pvt'!$J$2,"DT_FILE",CD$8,"COMMODITY",CD$6,"TRIM_CAT",TRIM(B53),"TRIM_LINE",A51))</f>
        <v>1262772</v>
      </c>
    </row>
    <row r="54" spans="1:82" s="38" customFormat="1" x14ac:dyDescent="0.3">
      <c r="A54" s="140"/>
      <c r="B54" s="39" t="s">
        <v>32</v>
      </c>
      <c r="C54" s="40">
        <v>521954.59</v>
      </c>
      <c r="D54" s="41">
        <v>516799.52</v>
      </c>
      <c r="E54" s="41">
        <v>544825.87</v>
      </c>
      <c r="F54" s="41">
        <v>460990.2</v>
      </c>
      <c r="G54" s="41">
        <v>383266.83</v>
      </c>
      <c r="H54" s="41">
        <v>433943.47</v>
      </c>
      <c r="I54" s="41">
        <v>498413.34</v>
      </c>
      <c r="J54" s="41">
        <v>600602.81000000006</v>
      </c>
      <c r="K54" s="41">
        <v>597863.32999999996</v>
      </c>
      <c r="L54" s="275">
        <v>513705.27</v>
      </c>
      <c r="M54" s="42">
        <v>568306.79</v>
      </c>
      <c r="N54" s="41">
        <v>577607.84</v>
      </c>
      <c r="O54" s="42">
        <v>844164.74</v>
      </c>
      <c r="P54" s="41">
        <v>1212397</v>
      </c>
      <c r="Q54" s="41">
        <v>1237416</v>
      </c>
      <c r="R54" s="41">
        <v>933410</v>
      </c>
      <c r="S54" s="41">
        <v>761726</v>
      </c>
      <c r="T54" s="41">
        <v>725641</v>
      </c>
      <c r="U54" s="240">
        <v>843151</v>
      </c>
      <c r="V54" s="240">
        <v>983316</v>
      </c>
      <c r="W54" s="240">
        <v>971701</v>
      </c>
      <c r="X54" s="275">
        <v>848511</v>
      </c>
      <c r="Y54" s="300">
        <v>821920</v>
      </c>
      <c r="Z54" s="240">
        <v>903468</v>
      </c>
      <c r="AA54" s="240">
        <v>886040</v>
      </c>
      <c r="AB54" s="240">
        <v>941395</v>
      </c>
      <c r="AC54" s="240">
        <v>832580</v>
      </c>
      <c r="AD54" s="240">
        <v>761989</v>
      </c>
      <c r="AE54" s="240">
        <v>674791</v>
      </c>
      <c r="AF54" s="240">
        <v>689053</v>
      </c>
      <c r="AG54" s="240">
        <v>776716</v>
      </c>
      <c r="AH54" s="240">
        <v>831600</v>
      </c>
      <c r="AI54" s="41">
        <v>948704</v>
      </c>
      <c r="AJ54" s="383">
        <v>886312</v>
      </c>
      <c r="AK54" s="171">
        <f t="shared" si="92"/>
        <v>0.61731452538811848</v>
      </c>
      <c r="AL54" s="171">
        <f t="shared" si="92"/>
        <v>1.3459716061655784</v>
      </c>
      <c r="AM54" s="171">
        <f t="shared" si="92"/>
        <v>1.2712137366017513</v>
      </c>
      <c r="AN54" s="171">
        <f t="shared" si="92"/>
        <v>1.0247935856337076</v>
      </c>
      <c r="AO54" s="171">
        <f t="shared" si="92"/>
        <v>0.98745610205819268</v>
      </c>
      <c r="AP54" s="171">
        <f t="shared" si="92"/>
        <v>0.67220168101619326</v>
      </c>
      <c r="AQ54" s="171">
        <f t="shared" si="92"/>
        <v>0.69167021091369651</v>
      </c>
      <c r="AR54" s="171">
        <f t="shared" si="92"/>
        <v>0.6372151172586088</v>
      </c>
      <c r="AS54" s="171">
        <f t="shared" si="92"/>
        <v>0.62528951223685192</v>
      </c>
      <c r="AT54" s="171">
        <f t="shared" si="92"/>
        <v>0.65174673018246432</v>
      </c>
      <c r="AU54" s="171">
        <f t="shared" si="93"/>
        <v>0.44626109429380556</v>
      </c>
      <c r="AV54" s="171">
        <f t="shared" si="93"/>
        <v>0.5641546693687538</v>
      </c>
      <c r="AW54" s="171">
        <f t="shared" si="93"/>
        <v>4.9605554479804512E-2</v>
      </c>
      <c r="AX54" s="171">
        <f t="shared" si="93"/>
        <v>-0.22352579229410829</v>
      </c>
      <c r="AY54" s="171">
        <f t="shared" si="93"/>
        <v>-0.32716240940799213</v>
      </c>
      <c r="AZ54" s="171">
        <f t="shared" si="93"/>
        <v>-0.1836502715848341</v>
      </c>
      <c r="BA54" s="171">
        <f t="shared" si="93"/>
        <v>-0.1141289650084151</v>
      </c>
      <c r="BB54" s="171">
        <f t="shared" si="93"/>
        <v>-5.0421627223379055E-2</v>
      </c>
      <c r="BC54" s="171">
        <f t="shared" si="93"/>
        <v>-7.8793715479196488E-2</v>
      </c>
      <c r="BD54" s="326">
        <f t="shared" si="93"/>
        <v>-0.15429017731837985</v>
      </c>
      <c r="BE54" s="326">
        <f t="shared" si="93"/>
        <v>-2.3666745223067588E-2</v>
      </c>
      <c r="BF54" s="201">
        <f t="shared" si="93"/>
        <v>4.4549805482781014E-2</v>
      </c>
      <c r="BG54" s="40">
        <f t="shared" si="94"/>
        <v>322210.14999999997</v>
      </c>
      <c r="BH54" s="62">
        <f t="shared" si="94"/>
        <v>695597.48</v>
      </c>
      <c r="BI54" s="63">
        <f t="shared" si="94"/>
        <v>692590.13</v>
      </c>
      <c r="BJ54" s="63">
        <f t="shared" si="94"/>
        <v>472419.8</v>
      </c>
      <c r="BK54" s="63">
        <f t="shared" si="94"/>
        <v>378459.17</v>
      </c>
      <c r="BL54" s="63">
        <f t="shared" si="94"/>
        <v>291697.53000000003</v>
      </c>
      <c r="BM54" s="63">
        <f t="shared" si="94"/>
        <v>344737.66</v>
      </c>
      <c r="BN54" s="63">
        <f t="shared" si="94"/>
        <v>382713.18999999994</v>
      </c>
      <c r="BO54" s="63">
        <f t="shared" si="94"/>
        <v>373837.67000000004</v>
      </c>
      <c r="BP54" s="63">
        <f t="shared" si="94"/>
        <v>334805.73</v>
      </c>
      <c r="BQ54" s="63">
        <f t="shared" si="95"/>
        <v>253613.20999999996</v>
      </c>
      <c r="BR54" s="63">
        <f t="shared" si="95"/>
        <v>325860.16000000003</v>
      </c>
      <c r="BS54" s="63">
        <f t="shared" si="95"/>
        <v>41875.260000000009</v>
      </c>
      <c r="BT54" s="63">
        <f t="shared" si="95"/>
        <v>-271002</v>
      </c>
      <c r="BU54" s="63">
        <f t="shared" si="95"/>
        <v>-404836</v>
      </c>
      <c r="BV54" s="63">
        <f t="shared" si="95"/>
        <v>-171421</v>
      </c>
      <c r="BW54" s="63">
        <f t="shared" si="95"/>
        <v>-86935</v>
      </c>
      <c r="BX54" s="63">
        <f t="shared" si="95"/>
        <v>-36588</v>
      </c>
      <c r="BY54" s="63">
        <f t="shared" si="95"/>
        <v>-66435</v>
      </c>
      <c r="BZ54" s="339">
        <f t="shared" si="95"/>
        <v>-151716</v>
      </c>
      <c r="CA54" s="339">
        <f t="shared" si="95"/>
        <v>-22997</v>
      </c>
      <c r="CB54" s="360">
        <f t="shared" si="95"/>
        <v>37801</v>
      </c>
      <c r="CC54" s="369"/>
      <c r="CD54" s="61">
        <f>IF(ISERROR(GETPIVOTDATA("VALUE",'CSS WK pvt'!$J$2,"DT_FILE",CD$8,"COMMODITY",CD$6,"TRIM_CAT",TRIM(B54),"TRIM_LINE",A51))=TRUE,0,GETPIVOTDATA("VALUE",'CSS WK pvt'!$J$2,"DT_FILE",CD$8,"COMMODITY",CD$6,"TRIM_CAT",TRIM(B54),"TRIM_LINE",A51))</f>
        <v>886312</v>
      </c>
    </row>
    <row r="55" spans="1:82" s="38" customFormat="1" x14ac:dyDescent="0.3">
      <c r="A55" s="140"/>
      <c r="B55" s="39" t="s">
        <v>33</v>
      </c>
      <c r="C55" s="40">
        <v>403232.39</v>
      </c>
      <c r="D55" s="41">
        <v>480763.5</v>
      </c>
      <c r="E55" s="41">
        <v>469207.49</v>
      </c>
      <c r="F55" s="41">
        <v>345140.81</v>
      </c>
      <c r="G55" s="41">
        <v>358637.9</v>
      </c>
      <c r="H55" s="41">
        <v>386213.56</v>
      </c>
      <c r="I55" s="41">
        <v>372762.8</v>
      </c>
      <c r="J55" s="41">
        <v>404440.65</v>
      </c>
      <c r="K55" s="41">
        <v>469360.14</v>
      </c>
      <c r="L55" s="275">
        <v>421878.24</v>
      </c>
      <c r="M55" s="42">
        <v>415519.71</v>
      </c>
      <c r="N55" s="41">
        <v>414927.31</v>
      </c>
      <c r="O55" s="42">
        <v>648990.76</v>
      </c>
      <c r="P55" s="41">
        <v>1187224</v>
      </c>
      <c r="Q55" s="41">
        <v>1150504</v>
      </c>
      <c r="R55" s="41">
        <v>897821</v>
      </c>
      <c r="S55" s="41">
        <v>748775</v>
      </c>
      <c r="T55" s="41">
        <v>725078</v>
      </c>
      <c r="U55" s="240">
        <v>773168</v>
      </c>
      <c r="V55" s="240">
        <v>785592</v>
      </c>
      <c r="W55" s="240">
        <v>919818</v>
      </c>
      <c r="X55" s="275">
        <v>779851</v>
      </c>
      <c r="Y55" s="300">
        <v>626890</v>
      </c>
      <c r="Z55" s="240">
        <v>718514</v>
      </c>
      <c r="AA55" s="240">
        <v>665644</v>
      </c>
      <c r="AB55" s="240">
        <v>802400</v>
      </c>
      <c r="AC55" s="240">
        <v>643853</v>
      </c>
      <c r="AD55" s="240">
        <v>591435</v>
      </c>
      <c r="AE55" s="240">
        <v>612334</v>
      </c>
      <c r="AF55" s="240">
        <v>601528</v>
      </c>
      <c r="AG55" s="240">
        <v>642731</v>
      </c>
      <c r="AH55" s="240">
        <v>689772</v>
      </c>
      <c r="AI55" s="41">
        <v>1136362</v>
      </c>
      <c r="AJ55" s="383">
        <v>951031</v>
      </c>
      <c r="AK55" s="171">
        <f t="shared" si="92"/>
        <v>0.60947080664824571</v>
      </c>
      <c r="AL55" s="171">
        <f t="shared" si="92"/>
        <v>1.4694553559078425</v>
      </c>
      <c r="AM55" s="171">
        <f t="shared" si="92"/>
        <v>1.4520154185944474</v>
      </c>
      <c r="AN55" s="171">
        <f t="shared" si="92"/>
        <v>1.6013179954001961</v>
      </c>
      <c r="AO55" s="171">
        <f t="shared" si="92"/>
        <v>1.0878300926923785</v>
      </c>
      <c r="AP55" s="171">
        <f t="shared" si="92"/>
        <v>0.87740171525826283</v>
      </c>
      <c r="AQ55" s="171">
        <f t="shared" si="92"/>
        <v>1.0741554683031675</v>
      </c>
      <c r="AR55" s="171">
        <f t="shared" si="92"/>
        <v>0.94241602568881233</v>
      </c>
      <c r="AS55" s="171">
        <f t="shared" si="92"/>
        <v>0.95972755590195613</v>
      </c>
      <c r="AT55" s="171">
        <f t="shared" si="92"/>
        <v>0.84852150705852958</v>
      </c>
      <c r="AU55" s="171">
        <f t="shared" si="93"/>
        <v>0.50868896207113734</v>
      </c>
      <c r="AV55" s="171">
        <f t="shared" si="93"/>
        <v>0.73166234827975052</v>
      </c>
      <c r="AW55" s="171">
        <f t="shared" si="93"/>
        <v>2.566021124861622E-2</v>
      </c>
      <c r="AX55" s="171">
        <f t="shared" si="93"/>
        <v>-0.32413765220379642</v>
      </c>
      <c r="AY55" s="171">
        <f t="shared" si="93"/>
        <v>-0.44037308866375086</v>
      </c>
      <c r="AZ55" s="171">
        <f t="shared" si="93"/>
        <v>-0.34125510541633575</v>
      </c>
      <c r="BA55" s="171">
        <f t="shared" si="93"/>
        <v>-0.18221895763079696</v>
      </c>
      <c r="BB55" s="171">
        <f t="shared" si="93"/>
        <v>-0.17039546090213742</v>
      </c>
      <c r="BC55" s="171">
        <f t="shared" si="93"/>
        <v>-0.16870460236326387</v>
      </c>
      <c r="BD55" s="326">
        <f t="shared" si="93"/>
        <v>-0.12197171050621697</v>
      </c>
      <c r="BE55" s="326">
        <f t="shared" si="93"/>
        <v>0.23542048535688581</v>
      </c>
      <c r="BF55" s="201">
        <f t="shared" si="93"/>
        <v>0.21950346925245975</v>
      </c>
      <c r="BG55" s="40">
        <f t="shared" si="94"/>
        <v>245758.37</v>
      </c>
      <c r="BH55" s="62">
        <f t="shared" si="94"/>
        <v>706460.5</v>
      </c>
      <c r="BI55" s="63">
        <f t="shared" si="94"/>
        <v>681296.51</v>
      </c>
      <c r="BJ55" s="63">
        <f t="shared" si="94"/>
        <v>552680.18999999994</v>
      </c>
      <c r="BK55" s="63">
        <f t="shared" si="94"/>
        <v>390137.1</v>
      </c>
      <c r="BL55" s="63">
        <f t="shared" si="94"/>
        <v>338864.44</v>
      </c>
      <c r="BM55" s="63">
        <f t="shared" si="94"/>
        <v>400405.2</v>
      </c>
      <c r="BN55" s="63">
        <f t="shared" si="94"/>
        <v>381151.35</v>
      </c>
      <c r="BO55" s="63">
        <f t="shared" si="94"/>
        <v>450457.86</v>
      </c>
      <c r="BP55" s="63">
        <f t="shared" si="94"/>
        <v>357972.76</v>
      </c>
      <c r="BQ55" s="63">
        <f t="shared" si="95"/>
        <v>211370.28999999998</v>
      </c>
      <c r="BR55" s="63">
        <f t="shared" si="95"/>
        <v>303586.69</v>
      </c>
      <c r="BS55" s="63">
        <f t="shared" si="95"/>
        <v>16653.239999999991</v>
      </c>
      <c r="BT55" s="63">
        <f t="shared" si="95"/>
        <v>-384824</v>
      </c>
      <c r="BU55" s="63">
        <f t="shared" si="95"/>
        <v>-506651</v>
      </c>
      <c r="BV55" s="63">
        <f t="shared" si="95"/>
        <v>-306386</v>
      </c>
      <c r="BW55" s="63">
        <f t="shared" si="95"/>
        <v>-136441</v>
      </c>
      <c r="BX55" s="63">
        <f t="shared" si="95"/>
        <v>-123550</v>
      </c>
      <c r="BY55" s="63">
        <f t="shared" si="95"/>
        <v>-130437</v>
      </c>
      <c r="BZ55" s="339">
        <f t="shared" si="95"/>
        <v>-95820</v>
      </c>
      <c r="CA55" s="339">
        <f t="shared" si="95"/>
        <v>216544</v>
      </c>
      <c r="CB55" s="360">
        <f t="shared" si="95"/>
        <v>171180</v>
      </c>
      <c r="CC55" s="369"/>
      <c r="CD55" s="61">
        <f>IF(ISERROR(GETPIVOTDATA("VALUE",'CSS WK pvt'!$J$2,"DT_FILE",CD$8,"COMMODITY",CD$6,"TRIM_CAT",TRIM(B55),"TRIM_LINE",A51))=TRUE,0,GETPIVOTDATA("VALUE",'CSS WK pvt'!$J$2,"DT_FILE",CD$8,"COMMODITY",CD$6,"TRIM_CAT",TRIM(B55),"TRIM_LINE",A51))</f>
        <v>951031</v>
      </c>
    </row>
    <row r="56" spans="1:82" s="38" customFormat="1" x14ac:dyDescent="0.3">
      <c r="A56" s="140"/>
      <c r="B56" s="39" t="s">
        <v>34</v>
      </c>
      <c r="C56" s="40">
        <v>363949.3</v>
      </c>
      <c r="D56" s="41">
        <v>346647.07</v>
      </c>
      <c r="E56" s="41">
        <v>250697.43</v>
      </c>
      <c r="F56" s="41">
        <v>217165.35</v>
      </c>
      <c r="G56" s="41">
        <v>179010.18</v>
      </c>
      <c r="H56" s="41">
        <v>213703.21</v>
      </c>
      <c r="I56" s="41">
        <v>178120.22</v>
      </c>
      <c r="J56" s="41">
        <v>214896</v>
      </c>
      <c r="K56" s="41">
        <v>144896.99</v>
      </c>
      <c r="L56" s="275">
        <v>170691.31</v>
      </c>
      <c r="M56" s="42">
        <v>531331.86</v>
      </c>
      <c r="N56" s="41">
        <v>136972.12</v>
      </c>
      <c r="O56" s="42">
        <v>508966.21</v>
      </c>
      <c r="P56" s="41">
        <v>560196</v>
      </c>
      <c r="Q56" s="41">
        <v>505775</v>
      </c>
      <c r="R56" s="41">
        <v>356984</v>
      </c>
      <c r="S56" s="41">
        <v>806279</v>
      </c>
      <c r="T56" s="41">
        <v>1152308</v>
      </c>
      <c r="U56" s="240">
        <v>378147</v>
      </c>
      <c r="V56" s="240">
        <v>736350</v>
      </c>
      <c r="W56" s="240">
        <v>378970</v>
      </c>
      <c r="X56" s="275">
        <v>824416</v>
      </c>
      <c r="Y56" s="300">
        <v>837929</v>
      </c>
      <c r="Z56" s="240">
        <v>397373</v>
      </c>
      <c r="AA56" s="240">
        <v>374291</v>
      </c>
      <c r="AB56" s="240">
        <v>718416</v>
      </c>
      <c r="AC56" s="240">
        <v>607477</v>
      </c>
      <c r="AD56" s="240">
        <v>613163</v>
      </c>
      <c r="AE56" s="240">
        <v>666650</v>
      </c>
      <c r="AF56" s="240">
        <v>859704</v>
      </c>
      <c r="AG56" s="240">
        <v>783203</v>
      </c>
      <c r="AH56" s="240">
        <v>779947</v>
      </c>
      <c r="AI56" s="41">
        <v>1869056</v>
      </c>
      <c r="AJ56" s="383">
        <v>1218986</v>
      </c>
      <c r="AK56" s="171">
        <f t="shared" si="92"/>
        <v>0.39845360329034851</v>
      </c>
      <c r="AL56" s="171">
        <f t="shared" si="92"/>
        <v>0.61604135295301932</v>
      </c>
      <c r="AM56" s="171">
        <f t="shared" si="92"/>
        <v>1.0174718185184428</v>
      </c>
      <c r="AN56" s="171">
        <f t="shared" si="92"/>
        <v>0.64383498564573027</v>
      </c>
      <c r="AO56" s="171">
        <f t="shared" si="92"/>
        <v>3.5040958005851963</v>
      </c>
      <c r="AP56" s="171">
        <f t="shared" si="92"/>
        <v>4.3920949526214423</v>
      </c>
      <c r="AQ56" s="171">
        <f t="shared" si="92"/>
        <v>1.122987496871495</v>
      </c>
      <c r="AR56" s="171">
        <f t="shared" si="92"/>
        <v>2.4265412106321196</v>
      </c>
      <c r="AS56" s="171">
        <f t="shared" si="92"/>
        <v>1.6154442545700916</v>
      </c>
      <c r="AT56" s="171">
        <f t="shared" si="92"/>
        <v>3.8298650938937664</v>
      </c>
      <c r="AU56" s="171">
        <f t="shared" si="93"/>
        <v>0.57703511323412837</v>
      </c>
      <c r="AV56" s="171">
        <f t="shared" si="93"/>
        <v>1.9011232358818715</v>
      </c>
      <c r="AW56" s="171">
        <f t="shared" si="93"/>
        <v>-0.26460540474779259</v>
      </c>
      <c r="AX56" s="171">
        <f t="shared" si="93"/>
        <v>0.2824368613842298</v>
      </c>
      <c r="AY56" s="171">
        <f t="shared" si="93"/>
        <v>0.20108150857594781</v>
      </c>
      <c r="AZ56" s="171">
        <f t="shared" si="93"/>
        <v>0.71762039755283147</v>
      </c>
      <c r="BA56" s="171">
        <f t="shared" si="93"/>
        <v>-0.17317702681081859</v>
      </c>
      <c r="BB56" s="171">
        <f t="shared" si="93"/>
        <v>-0.25392863713521036</v>
      </c>
      <c r="BC56" s="171">
        <f t="shared" si="93"/>
        <v>1.0711601572933278</v>
      </c>
      <c r="BD56" s="326">
        <f t="shared" si="93"/>
        <v>5.9206898893189377E-2</v>
      </c>
      <c r="BE56" s="326">
        <f t="shared" si="93"/>
        <v>3.9319365648995963</v>
      </c>
      <c r="BF56" s="201">
        <f t="shared" si="93"/>
        <v>0.47860546132049842</v>
      </c>
      <c r="BG56" s="40">
        <f t="shared" si="94"/>
        <v>145016.91000000003</v>
      </c>
      <c r="BH56" s="62">
        <f t="shared" si="94"/>
        <v>213548.93</v>
      </c>
      <c r="BI56" s="63">
        <f t="shared" si="94"/>
        <v>255077.57</v>
      </c>
      <c r="BJ56" s="63">
        <f t="shared" si="94"/>
        <v>139818.65</v>
      </c>
      <c r="BK56" s="63">
        <f t="shared" si="94"/>
        <v>627268.82000000007</v>
      </c>
      <c r="BL56" s="63">
        <f t="shared" si="94"/>
        <v>938604.79</v>
      </c>
      <c r="BM56" s="63">
        <f t="shared" si="94"/>
        <v>200026.78</v>
      </c>
      <c r="BN56" s="63">
        <f t="shared" si="94"/>
        <v>521454</v>
      </c>
      <c r="BO56" s="63">
        <f t="shared" si="94"/>
        <v>234073.01</v>
      </c>
      <c r="BP56" s="63">
        <f t="shared" si="94"/>
        <v>653724.68999999994</v>
      </c>
      <c r="BQ56" s="63">
        <f t="shared" si="95"/>
        <v>306597.14</v>
      </c>
      <c r="BR56" s="63">
        <f t="shared" si="95"/>
        <v>260400.88</v>
      </c>
      <c r="BS56" s="63">
        <f t="shared" si="95"/>
        <v>-134675.21000000002</v>
      </c>
      <c r="BT56" s="63">
        <f t="shared" si="95"/>
        <v>158220</v>
      </c>
      <c r="BU56" s="63">
        <f t="shared" si="95"/>
        <v>101702</v>
      </c>
      <c r="BV56" s="63">
        <f t="shared" si="95"/>
        <v>256179</v>
      </c>
      <c r="BW56" s="63">
        <f t="shared" si="95"/>
        <v>-139629</v>
      </c>
      <c r="BX56" s="63">
        <f t="shared" si="95"/>
        <v>-292604</v>
      </c>
      <c r="BY56" s="63">
        <f t="shared" si="95"/>
        <v>405056</v>
      </c>
      <c r="BZ56" s="339">
        <f t="shared" si="95"/>
        <v>43597</v>
      </c>
      <c r="CA56" s="339">
        <f t="shared" si="95"/>
        <v>1490086</v>
      </c>
      <c r="CB56" s="360">
        <f t="shared" si="95"/>
        <v>394570</v>
      </c>
      <c r="CC56" s="369"/>
      <c r="CD56" s="61">
        <f>IF(ISERROR(GETPIVOTDATA("VALUE",'CSS WK pvt'!$J$2,"DT_FILE",CD$8,"COMMODITY",CD$6,"TRIM_CAT",TRIM(B56),"TRIM_LINE",A51))=TRUE,0,GETPIVOTDATA("VALUE",'CSS WK pvt'!$J$2,"DT_FILE",CD$8,"COMMODITY",CD$6,"TRIM_CAT",TRIM(B56),"TRIM_LINE",A51))</f>
        <v>1218986</v>
      </c>
    </row>
    <row r="57" spans="1:82" s="123" customFormat="1" x14ac:dyDescent="0.3">
      <c r="A57" s="141"/>
      <c r="B57" s="39" t="s">
        <v>35</v>
      </c>
      <c r="C57" s="133">
        <f>SUM(C52:C56)</f>
        <v>6646854.5299999993</v>
      </c>
      <c r="D57" s="134">
        <f t="shared" ref="D57:CD57" si="96">SUM(D52:D56)</f>
        <v>6906288.9199999999</v>
      </c>
      <c r="E57" s="134">
        <f t="shared" si="96"/>
        <v>6504625.5700000003</v>
      </c>
      <c r="F57" s="134">
        <f t="shared" si="96"/>
        <v>5257988.9499999993</v>
      </c>
      <c r="G57" s="134">
        <f t="shared" si="96"/>
        <v>4439518.58</v>
      </c>
      <c r="H57" s="134">
        <f t="shared" si="96"/>
        <v>4855994.18</v>
      </c>
      <c r="I57" s="134">
        <f t="shared" si="96"/>
        <v>5805331.3399999989</v>
      </c>
      <c r="J57" s="134">
        <f t="shared" si="96"/>
        <v>7451947.4299999997</v>
      </c>
      <c r="K57" s="134">
        <f t="shared" si="96"/>
        <v>7281316.3799999999</v>
      </c>
      <c r="L57" s="273">
        <f t="shared" si="96"/>
        <v>6585671.3899999997</v>
      </c>
      <c r="M57" s="43">
        <f t="shared" si="96"/>
        <v>7230192.9100000001</v>
      </c>
      <c r="N57" s="134">
        <f t="shared" si="96"/>
        <v>7476134.0499999998</v>
      </c>
      <c r="O57" s="43">
        <f t="shared" si="96"/>
        <v>9909767.290000001</v>
      </c>
      <c r="P57" s="134">
        <v>11001067</v>
      </c>
      <c r="Q57" s="134">
        <v>10516153</v>
      </c>
      <c r="R57" s="134">
        <v>9442116</v>
      </c>
      <c r="S57" s="134">
        <v>8719716</v>
      </c>
      <c r="T57" s="134">
        <v>8981090</v>
      </c>
      <c r="U57" s="241">
        <v>10926509</v>
      </c>
      <c r="V57" s="241">
        <v>13738339</v>
      </c>
      <c r="W57" s="241">
        <v>12046120</v>
      </c>
      <c r="X57" s="273">
        <v>10307743</v>
      </c>
      <c r="Y57" s="301">
        <v>9728982</v>
      </c>
      <c r="Z57" s="241">
        <v>10380079</v>
      </c>
      <c r="AA57" s="241">
        <v>12077656</v>
      </c>
      <c r="AB57" s="241">
        <v>12436630</v>
      </c>
      <c r="AC57" s="241">
        <v>10748789</v>
      </c>
      <c r="AD57" s="241">
        <v>9034459</v>
      </c>
      <c r="AE57" s="241">
        <v>7466368</v>
      </c>
      <c r="AF57" s="241">
        <v>8514988</v>
      </c>
      <c r="AG57" s="241">
        <v>9647872</v>
      </c>
      <c r="AH57" s="241">
        <v>10092721</v>
      </c>
      <c r="AI57" s="134">
        <v>12587172</v>
      </c>
      <c r="AJ57" s="384">
        <v>10314845</v>
      </c>
      <c r="AK57" s="202">
        <f t="shared" si="92"/>
        <v>0.49089576810702401</v>
      </c>
      <c r="AL57" s="203">
        <f t="shared" si="92"/>
        <v>0.59290570195259074</v>
      </c>
      <c r="AM57" s="204">
        <f t="shared" si="92"/>
        <v>0.61671919264677977</v>
      </c>
      <c r="AN57" s="204">
        <f t="shared" si="92"/>
        <v>0.79576566055735076</v>
      </c>
      <c r="AO57" s="204">
        <f t="shared" si="92"/>
        <v>0.96411296469897867</v>
      </c>
      <c r="AP57" s="204">
        <f t="shared" si="92"/>
        <v>0.84948533031396689</v>
      </c>
      <c r="AQ57" s="204">
        <f t="shared" si="92"/>
        <v>0.88215079554787346</v>
      </c>
      <c r="AR57" s="204">
        <f t="shared" si="92"/>
        <v>0.8435904344537225</v>
      </c>
      <c r="AS57" s="204">
        <f t="shared" si="92"/>
        <v>0.65438766444591712</v>
      </c>
      <c r="AT57" s="204">
        <f t="shared" si="92"/>
        <v>0.56517724459373619</v>
      </c>
      <c r="AU57" s="204">
        <f t="shared" si="93"/>
        <v>0.34560476063424977</v>
      </c>
      <c r="AV57" s="204">
        <f t="shared" si="93"/>
        <v>0.38842868929028906</v>
      </c>
      <c r="AW57" s="204">
        <f t="shared" si="93"/>
        <v>0.21876282727523047</v>
      </c>
      <c r="AX57" s="204">
        <f t="shared" si="93"/>
        <v>0.13049306944499112</v>
      </c>
      <c r="AY57" s="204">
        <f t="shared" si="93"/>
        <v>2.2121777802205807E-2</v>
      </c>
      <c r="AZ57" s="204">
        <f t="shared" si="93"/>
        <v>-4.3174326602215013E-2</v>
      </c>
      <c r="BA57" s="204">
        <f t="shared" si="93"/>
        <v>-0.14373725015814734</v>
      </c>
      <c r="BB57" s="204">
        <f t="shared" si="93"/>
        <v>-5.1898154901019809E-2</v>
      </c>
      <c r="BC57" s="204">
        <f t="shared" si="93"/>
        <v>-0.1170215482364953</v>
      </c>
      <c r="BD57" s="329">
        <f t="shared" si="93"/>
        <v>-0.2653608998875337</v>
      </c>
      <c r="BE57" s="329">
        <f t="shared" si="93"/>
        <v>4.4915043184029384E-2</v>
      </c>
      <c r="BF57" s="205">
        <f t="shared" si="93"/>
        <v>6.8899661157636549E-4</v>
      </c>
      <c r="BG57" s="133">
        <f t="shared" si="81"/>
        <v>3262912.7600000002</v>
      </c>
      <c r="BH57" s="136">
        <f t="shared" si="96"/>
        <v>4094778.08</v>
      </c>
      <c r="BI57" s="137">
        <f t="shared" si="96"/>
        <v>4011527.4299999992</v>
      </c>
      <c r="BJ57" s="137">
        <f t="shared" si="96"/>
        <v>4184127.05</v>
      </c>
      <c r="BK57" s="137">
        <f t="shared" ref="BK57:BL57" si="97">SUM(BK52:BK56)</f>
        <v>4280197.42</v>
      </c>
      <c r="BL57" s="137">
        <f t="shared" si="97"/>
        <v>4125095.82</v>
      </c>
      <c r="BM57" s="137">
        <f t="shared" ref="BM57:BN57" si="98">SUM(BM52:BM56)</f>
        <v>5121177.6600000011</v>
      </c>
      <c r="BN57" s="137">
        <f t="shared" si="98"/>
        <v>6286391.5700000003</v>
      </c>
      <c r="BO57" s="137">
        <f t="shared" ref="BO57:BP57" si="99">SUM(BO52:BO56)</f>
        <v>4764803.62</v>
      </c>
      <c r="BP57" s="137">
        <f t="shared" si="99"/>
        <v>3722071.61</v>
      </c>
      <c r="BQ57" s="137">
        <f t="shared" ref="BQ57:BR57" si="100">SUM(BQ52:BQ56)</f>
        <v>2498789.0900000003</v>
      </c>
      <c r="BR57" s="137">
        <f t="shared" si="100"/>
        <v>2903944.9499999997</v>
      </c>
      <c r="BS57" s="137">
        <f t="shared" ref="BS57:BT57" si="101">SUM(BS52:BS56)</f>
        <v>2167888.71</v>
      </c>
      <c r="BT57" s="137">
        <f t="shared" si="101"/>
        <v>1435563</v>
      </c>
      <c r="BU57" s="137">
        <f t="shared" ref="BU57:BV57" si="102">SUM(BU52:BU56)</f>
        <v>232636</v>
      </c>
      <c r="BV57" s="137">
        <f t="shared" si="102"/>
        <v>-407657</v>
      </c>
      <c r="BW57" s="137">
        <f t="shared" ref="BW57" si="103">SUM(BW52:BW56)</f>
        <v>-1253348</v>
      </c>
      <c r="BX57" s="137">
        <f t="shared" ref="BX57:BY57" si="104">SUM(BX52:BX56)</f>
        <v>-466102</v>
      </c>
      <c r="BY57" s="137">
        <f t="shared" si="104"/>
        <v>-1278637</v>
      </c>
      <c r="BZ57" s="345">
        <f t="shared" ref="BZ57:CA57" si="105">SUM(BZ52:BZ56)</f>
        <v>-3645618</v>
      </c>
      <c r="CA57" s="345">
        <f t="shared" si="105"/>
        <v>541052</v>
      </c>
      <c r="CB57" s="345">
        <f t="shared" ref="CB57" si="106">SUM(CB52:CB56)</f>
        <v>7102</v>
      </c>
      <c r="CC57" s="370"/>
      <c r="CD57" s="43">
        <f t="shared" si="96"/>
        <v>10314845</v>
      </c>
    </row>
    <row r="58" spans="1:82" s="38" customFormat="1" x14ac:dyDescent="0.3">
      <c r="A58" s="140">
        <f>+A51+1</f>
        <v>8</v>
      </c>
      <c r="B58" s="44" t="s">
        <v>25</v>
      </c>
      <c r="C58" s="45"/>
      <c r="D58" s="46"/>
      <c r="E58" s="46"/>
      <c r="F58" s="46"/>
      <c r="G58" s="46"/>
      <c r="H58" s="46"/>
      <c r="I58" s="46"/>
      <c r="J58" s="46"/>
      <c r="K58" s="46"/>
      <c r="L58" s="274"/>
      <c r="M58" s="47"/>
      <c r="N58" s="46"/>
      <c r="O58" s="47"/>
      <c r="P58" s="46"/>
      <c r="Q58" s="46"/>
      <c r="R58" s="46"/>
      <c r="S58" s="46"/>
      <c r="T58" s="46"/>
      <c r="U58" s="242"/>
      <c r="V58" s="242"/>
      <c r="W58" s="242"/>
      <c r="X58" s="274"/>
      <c r="Y58" s="302"/>
      <c r="Z58" s="242"/>
      <c r="AA58" s="242"/>
      <c r="AB58" s="242"/>
      <c r="AC58" s="242"/>
      <c r="AD58" s="242"/>
      <c r="AE58" s="242"/>
      <c r="AF58" s="242"/>
      <c r="AG58" s="242"/>
      <c r="AH58" s="242"/>
      <c r="AI58" s="46"/>
      <c r="AJ58" s="385"/>
      <c r="AK58" s="206"/>
      <c r="AL58" s="207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330"/>
      <c r="BE58" s="330"/>
      <c r="BF58" s="209"/>
      <c r="BG58" s="45"/>
      <c r="BH58" s="48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346"/>
      <c r="CA58" s="346"/>
      <c r="CB58" s="346"/>
      <c r="CC58" s="369"/>
      <c r="CD58" s="47"/>
    </row>
    <row r="59" spans="1:82" s="38" customFormat="1" x14ac:dyDescent="0.3">
      <c r="A59" s="140"/>
      <c r="B59" s="39" t="s">
        <v>30</v>
      </c>
      <c r="C59" s="40">
        <v>11527223.779999999</v>
      </c>
      <c r="D59" s="41">
        <v>12036319.17</v>
      </c>
      <c r="E59" s="41">
        <v>12083068.51</v>
      </c>
      <c r="F59" s="41">
        <v>12527165.18</v>
      </c>
      <c r="G59" s="41">
        <v>12503280.890000001</v>
      </c>
      <c r="H59" s="41">
        <v>12290720.380000001</v>
      </c>
      <c r="I59" s="41">
        <v>12356057.08</v>
      </c>
      <c r="J59" s="41">
        <v>12847938.279999999</v>
      </c>
      <c r="K59" s="41">
        <v>15321242.18</v>
      </c>
      <c r="L59" s="275">
        <v>16611302.029999999</v>
      </c>
      <c r="M59" s="42">
        <v>18122114.760000002</v>
      </c>
      <c r="N59" s="41">
        <v>18638210.699999999</v>
      </c>
      <c r="O59" s="42">
        <v>20036874.07</v>
      </c>
      <c r="P59" s="41">
        <v>23317811</v>
      </c>
      <c r="Q59" s="41">
        <v>26153505</v>
      </c>
      <c r="R59" s="41">
        <v>27606534</v>
      </c>
      <c r="S59" s="41">
        <v>29423017</v>
      </c>
      <c r="T59" s="41">
        <v>31367617</v>
      </c>
      <c r="U59" s="240">
        <v>32812687</v>
      </c>
      <c r="V59" s="240">
        <v>37647335</v>
      </c>
      <c r="W59" s="240">
        <v>43277184</v>
      </c>
      <c r="X59" s="275">
        <v>47315557</v>
      </c>
      <c r="Y59" s="300">
        <v>48312927</v>
      </c>
      <c r="Z59" s="240">
        <v>49880736</v>
      </c>
      <c r="AA59" s="240">
        <v>50049055</v>
      </c>
      <c r="AB59" s="240">
        <v>53965300</v>
      </c>
      <c r="AC59" s="240">
        <v>56273291</v>
      </c>
      <c r="AD59" s="240">
        <v>55812578</v>
      </c>
      <c r="AE59" s="240">
        <v>46542211</v>
      </c>
      <c r="AF59" s="240">
        <v>45217998</v>
      </c>
      <c r="AG59" s="240">
        <v>42885311</v>
      </c>
      <c r="AH59" s="240">
        <v>42550892</v>
      </c>
      <c r="AI59" s="41">
        <v>41916156</v>
      </c>
      <c r="AJ59" s="383">
        <v>43971516</v>
      </c>
      <c r="AK59" s="171">
        <f t="shared" ref="AK59:AT64" si="107">IF(ISERROR((O59-C59)/C59)=TRUE,0,(O59-C59)/C59)</f>
        <v>0.73822200838717489</v>
      </c>
      <c r="AL59" s="171">
        <f t="shared" si="107"/>
        <v>0.93728752708042384</v>
      </c>
      <c r="AM59" s="171">
        <f t="shared" si="107"/>
        <v>1.1644754375393342</v>
      </c>
      <c r="AN59" s="171">
        <f t="shared" si="107"/>
        <v>1.2037335345489553</v>
      </c>
      <c r="AO59" s="171">
        <f t="shared" si="107"/>
        <v>1.3532237065498733</v>
      </c>
      <c r="AP59" s="171">
        <f t="shared" si="107"/>
        <v>1.5521382010319558</v>
      </c>
      <c r="AQ59" s="171">
        <f t="shared" si="107"/>
        <v>1.6555952912448024</v>
      </c>
      <c r="AR59" s="171">
        <f t="shared" si="107"/>
        <v>1.9302238366605853</v>
      </c>
      <c r="AS59" s="171">
        <f t="shared" si="107"/>
        <v>1.8246524329791647</v>
      </c>
      <c r="AT59" s="171">
        <f t="shared" si="107"/>
        <v>1.8483954427261715</v>
      </c>
      <c r="AU59" s="171">
        <f t="shared" ref="AU59:BF64" si="108">IF(ISERROR((Y59-M59)/M59)=TRUE,0,(Y59-M59)/M59)</f>
        <v>1.6659651834143885</v>
      </c>
      <c r="AV59" s="171">
        <f t="shared" si="108"/>
        <v>1.6762620512708337</v>
      </c>
      <c r="AW59" s="171">
        <f t="shared" si="108"/>
        <v>1.4978474598957241</v>
      </c>
      <c r="AX59" s="171">
        <f t="shared" si="108"/>
        <v>1.3143381683640887</v>
      </c>
      <c r="AY59" s="171">
        <f t="shared" si="108"/>
        <v>1.1516538987795326</v>
      </c>
      <c r="AZ59" s="171">
        <f t="shared" si="108"/>
        <v>1.0217162357288314</v>
      </c>
      <c r="BA59" s="171">
        <f t="shared" si="108"/>
        <v>0.5818300006420144</v>
      </c>
      <c r="BB59" s="171">
        <f t="shared" si="108"/>
        <v>0.44155030967127656</v>
      </c>
      <c r="BC59" s="171">
        <f t="shared" si="108"/>
        <v>0.30697345816269178</v>
      </c>
      <c r="BD59" s="326">
        <f t="shared" si="108"/>
        <v>0.13024977730827428</v>
      </c>
      <c r="BE59" s="326">
        <f t="shared" si="108"/>
        <v>-3.1449088739230351E-2</v>
      </c>
      <c r="BF59" s="201">
        <f t="shared" si="108"/>
        <v>-7.0675296076510311E-2</v>
      </c>
      <c r="BG59" s="40">
        <f t="shared" ref="BG59:BP63" si="109">O59-C59</f>
        <v>8509650.290000001</v>
      </c>
      <c r="BH59" s="62">
        <f t="shared" si="109"/>
        <v>11281491.83</v>
      </c>
      <c r="BI59" s="63">
        <f t="shared" si="109"/>
        <v>14070436.49</v>
      </c>
      <c r="BJ59" s="63">
        <f t="shared" si="109"/>
        <v>15079368.82</v>
      </c>
      <c r="BK59" s="63">
        <f t="shared" si="109"/>
        <v>16919736.109999999</v>
      </c>
      <c r="BL59" s="63">
        <f t="shared" si="109"/>
        <v>19076896.619999997</v>
      </c>
      <c r="BM59" s="63">
        <f t="shared" si="109"/>
        <v>20456629.920000002</v>
      </c>
      <c r="BN59" s="63">
        <f t="shared" si="109"/>
        <v>24799396.719999999</v>
      </c>
      <c r="BO59" s="63">
        <f t="shared" si="109"/>
        <v>27955941.82</v>
      </c>
      <c r="BP59" s="63">
        <f t="shared" si="109"/>
        <v>30704254.969999999</v>
      </c>
      <c r="BQ59" s="63">
        <f t="shared" ref="BQ59:CB63" si="110">Y59-M59</f>
        <v>30190812.239999998</v>
      </c>
      <c r="BR59" s="63">
        <f t="shared" si="110"/>
        <v>31242525.300000001</v>
      </c>
      <c r="BS59" s="63">
        <f t="shared" si="110"/>
        <v>30012180.93</v>
      </c>
      <c r="BT59" s="63">
        <f t="shared" si="110"/>
        <v>30647489</v>
      </c>
      <c r="BU59" s="63">
        <f t="shared" si="110"/>
        <v>30119786</v>
      </c>
      <c r="BV59" s="63">
        <f t="shared" si="110"/>
        <v>28206044</v>
      </c>
      <c r="BW59" s="63">
        <f t="shared" si="110"/>
        <v>17119194</v>
      </c>
      <c r="BX59" s="63">
        <f t="shared" si="110"/>
        <v>13850381</v>
      </c>
      <c r="BY59" s="63">
        <f t="shared" si="110"/>
        <v>10072624</v>
      </c>
      <c r="BZ59" s="339">
        <f t="shared" si="110"/>
        <v>4903557</v>
      </c>
      <c r="CA59" s="339">
        <f t="shared" si="110"/>
        <v>-1361028</v>
      </c>
      <c r="CB59" s="360">
        <f t="shared" si="110"/>
        <v>-3344041</v>
      </c>
      <c r="CC59" s="369"/>
      <c r="CD59" s="61">
        <f>IF(ISERROR(GETPIVOTDATA("VALUE",'CSS WK pvt'!$J$2,"DT_FILE",CD$8,"COMMODITY",CD$6,"TRIM_CAT",TRIM(B59),"TRIM_LINE",A58))=TRUE,0,GETPIVOTDATA("VALUE",'CSS WK pvt'!$J$2,"DT_FILE",CD$8,"COMMODITY",CD$6,"TRIM_CAT",TRIM(B59),"TRIM_LINE",A58))</f>
        <v>43971516</v>
      </c>
    </row>
    <row r="60" spans="1:82" s="38" customFormat="1" x14ac:dyDescent="0.3">
      <c r="A60" s="140"/>
      <c r="B60" s="39" t="s">
        <v>31</v>
      </c>
      <c r="C60" s="40">
        <v>7447249.0599999996</v>
      </c>
      <c r="D60" s="41">
        <v>7799308.0700000003</v>
      </c>
      <c r="E60" s="41">
        <v>7714793.5599999996</v>
      </c>
      <c r="F60" s="41">
        <v>7896957.4699999997</v>
      </c>
      <c r="G60" s="41">
        <v>7875151.3600000003</v>
      </c>
      <c r="H60" s="41">
        <v>7819371.7800000003</v>
      </c>
      <c r="I60" s="41">
        <v>7875741.0199999996</v>
      </c>
      <c r="J60" s="41">
        <v>8048383.6500000004</v>
      </c>
      <c r="K60" s="41">
        <v>8829440.6999999993</v>
      </c>
      <c r="L60" s="275">
        <v>9191521.9100000001</v>
      </c>
      <c r="M60" s="42">
        <v>9683333.1300000008</v>
      </c>
      <c r="N60" s="41">
        <v>9572895.1999999993</v>
      </c>
      <c r="O60" s="42">
        <v>9974116.6400000006</v>
      </c>
      <c r="P60" s="41">
        <v>10605684</v>
      </c>
      <c r="Q60" s="41">
        <v>10914927</v>
      </c>
      <c r="R60" s="41">
        <v>11134624</v>
      </c>
      <c r="S60" s="41">
        <v>11838454</v>
      </c>
      <c r="T60" s="41">
        <v>11842524</v>
      </c>
      <c r="U60" s="240">
        <v>11601575</v>
      </c>
      <c r="V60" s="240">
        <v>11161555</v>
      </c>
      <c r="W60" s="240">
        <v>11532962</v>
      </c>
      <c r="X60" s="275">
        <v>11863804</v>
      </c>
      <c r="Y60" s="300">
        <v>12162785</v>
      </c>
      <c r="Z60" s="240">
        <v>12576146</v>
      </c>
      <c r="AA60" s="240">
        <v>12796954</v>
      </c>
      <c r="AB60" s="240">
        <v>13192494</v>
      </c>
      <c r="AC60" s="240">
        <v>14098441</v>
      </c>
      <c r="AD60" s="240">
        <v>14124506</v>
      </c>
      <c r="AE60" s="240">
        <v>19301642</v>
      </c>
      <c r="AF60" s="240">
        <v>17364866</v>
      </c>
      <c r="AG60" s="240">
        <v>16682404</v>
      </c>
      <c r="AH60" s="240">
        <v>16216141</v>
      </c>
      <c r="AI60" s="41">
        <v>16971362</v>
      </c>
      <c r="AJ60" s="383">
        <v>16730566</v>
      </c>
      <c r="AK60" s="171">
        <f t="shared" si="107"/>
        <v>0.33930214494531774</v>
      </c>
      <c r="AL60" s="171">
        <f t="shared" si="107"/>
        <v>0.35982370548929987</v>
      </c>
      <c r="AM60" s="171">
        <f t="shared" si="107"/>
        <v>0.41480480522410773</v>
      </c>
      <c r="AN60" s="171">
        <f t="shared" si="107"/>
        <v>0.40998910558904156</v>
      </c>
      <c r="AO60" s="171">
        <f t="shared" si="107"/>
        <v>0.50326685276560823</v>
      </c>
      <c r="AP60" s="171">
        <f t="shared" si="107"/>
        <v>0.51451092660541065</v>
      </c>
      <c r="AQ60" s="171">
        <f t="shared" si="107"/>
        <v>0.47307725971923853</v>
      </c>
      <c r="AR60" s="171">
        <f t="shared" si="107"/>
        <v>0.38680702677487294</v>
      </c>
      <c r="AS60" s="171">
        <f t="shared" si="107"/>
        <v>0.30619394725647808</v>
      </c>
      <c r="AT60" s="171">
        <f t="shared" si="107"/>
        <v>0.2907333645250485</v>
      </c>
      <c r="AU60" s="171">
        <f t="shared" si="108"/>
        <v>0.25605355477427422</v>
      </c>
      <c r="AV60" s="171">
        <f t="shared" si="108"/>
        <v>0.31372439969884985</v>
      </c>
      <c r="AW60" s="171">
        <f t="shared" si="108"/>
        <v>0.28301627721891159</v>
      </c>
      <c r="AX60" s="171">
        <f t="shared" si="108"/>
        <v>0.24390788939214103</v>
      </c>
      <c r="AY60" s="171">
        <f t="shared" si="108"/>
        <v>0.29166608260412552</v>
      </c>
      <c r="AZ60" s="171">
        <f t="shared" si="108"/>
        <v>0.26852114629106472</v>
      </c>
      <c r="BA60" s="171">
        <f t="shared" si="108"/>
        <v>0.63041914087768558</v>
      </c>
      <c r="BB60" s="171">
        <f t="shared" si="108"/>
        <v>0.46631461333749463</v>
      </c>
      <c r="BC60" s="171">
        <f t="shared" si="108"/>
        <v>0.43794303790649114</v>
      </c>
      <c r="BD60" s="326">
        <f t="shared" si="108"/>
        <v>0.45285679280351171</v>
      </c>
      <c r="BE60" s="326">
        <f t="shared" si="108"/>
        <v>0.47155275461759089</v>
      </c>
      <c r="BF60" s="201">
        <f t="shared" si="108"/>
        <v>0.41021935291581013</v>
      </c>
      <c r="BG60" s="40">
        <f t="shared" si="109"/>
        <v>2526867.580000001</v>
      </c>
      <c r="BH60" s="62">
        <f t="shared" si="109"/>
        <v>2806375.9299999997</v>
      </c>
      <c r="BI60" s="63">
        <f t="shared" si="109"/>
        <v>3200133.4400000004</v>
      </c>
      <c r="BJ60" s="63">
        <f t="shared" si="109"/>
        <v>3237666.5300000003</v>
      </c>
      <c r="BK60" s="63">
        <f t="shared" si="109"/>
        <v>3963302.6399999997</v>
      </c>
      <c r="BL60" s="63">
        <f t="shared" si="109"/>
        <v>4023152.2199999997</v>
      </c>
      <c r="BM60" s="63">
        <f t="shared" si="109"/>
        <v>3725833.9800000004</v>
      </c>
      <c r="BN60" s="63">
        <f t="shared" si="109"/>
        <v>3113171.3499999996</v>
      </c>
      <c r="BO60" s="63">
        <f t="shared" si="109"/>
        <v>2703521.3000000007</v>
      </c>
      <c r="BP60" s="63">
        <f t="shared" si="109"/>
        <v>2672282.09</v>
      </c>
      <c r="BQ60" s="63">
        <f t="shared" si="110"/>
        <v>2479451.8699999992</v>
      </c>
      <c r="BR60" s="63">
        <f t="shared" si="110"/>
        <v>3003250.8000000007</v>
      </c>
      <c r="BS60" s="63">
        <f t="shared" si="110"/>
        <v>2822837.3599999994</v>
      </c>
      <c r="BT60" s="63">
        <f t="shared" si="110"/>
        <v>2586810</v>
      </c>
      <c r="BU60" s="63">
        <f t="shared" si="110"/>
        <v>3183514</v>
      </c>
      <c r="BV60" s="63">
        <f t="shared" si="110"/>
        <v>2989882</v>
      </c>
      <c r="BW60" s="63">
        <f t="shared" si="110"/>
        <v>7463188</v>
      </c>
      <c r="BX60" s="63">
        <f t="shared" si="110"/>
        <v>5522342</v>
      </c>
      <c r="BY60" s="63">
        <f t="shared" si="110"/>
        <v>5080829</v>
      </c>
      <c r="BZ60" s="339">
        <f t="shared" si="110"/>
        <v>5054586</v>
      </c>
      <c r="CA60" s="339">
        <f t="shared" si="110"/>
        <v>5438400</v>
      </c>
      <c r="CB60" s="360">
        <f t="shared" si="110"/>
        <v>4866762</v>
      </c>
      <c r="CC60" s="369"/>
      <c r="CD60" s="61">
        <f>IF(ISERROR(GETPIVOTDATA("VALUE",'CSS WK pvt'!$J$2,"DT_FILE",CD$8,"COMMODITY",CD$6,"TRIM_CAT",TRIM(B60),"TRIM_LINE",A58))=TRUE,0,GETPIVOTDATA("VALUE",'CSS WK pvt'!$J$2,"DT_FILE",CD$8,"COMMODITY",CD$6,"TRIM_CAT",TRIM(B60),"TRIM_LINE",A58))</f>
        <v>16730566</v>
      </c>
    </row>
    <row r="61" spans="1:82" s="38" customFormat="1" x14ac:dyDescent="0.3">
      <c r="A61" s="140"/>
      <c r="B61" s="39" t="s">
        <v>32</v>
      </c>
      <c r="C61" s="40">
        <v>979966.49</v>
      </c>
      <c r="D61" s="41">
        <v>1032110.79</v>
      </c>
      <c r="E61" s="41">
        <v>1064351.02</v>
      </c>
      <c r="F61" s="41">
        <v>1024510.09</v>
      </c>
      <c r="G61" s="41">
        <v>1024621.94</v>
      </c>
      <c r="H61" s="41">
        <v>998124.56</v>
      </c>
      <c r="I61" s="41">
        <v>988999.81</v>
      </c>
      <c r="J61" s="41">
        <v>1047932.26</v>
      </c>
      <c r="K61" s="41">
        <v>1153643.31</v>
      </c>
      <c r="L61" s="275">
        <v>1246423.05</v>
      </c>
      <c r="M61" s="42">
        <v>1295387.6399999999</v>
      </c>
      <c r="N61" s="41">
        <v>1306093.93</v>
      </c>
      <c r="O61" s="42">
        <v>1495271.06</v>
      </c>
      <c r="P61" s="41">
        <v>2053134</v>
      </c>
      <c r="Q61" s="41">
        <v>2699760</v>
      </c>
      <c r="R61" s="41">
        <v>3040236</v>
      </c>
      <c r="S61" s="41">
        <v>3261585</v>
      </c>
      <c r="T61" s="41">
        <v>3361351</v>
      </c>
      <c r="U61" s="240">
        <v>3280573</v>
      </c>
      <c r="V61" s="240">
        <v>3155842</v>
      </c>
      <c r="W61" s="240">
        <v>3430135</v>
      </c>
      <c r="X61" s="275">
        <v>3761602</v>
      </c>
      <c r="Y61" s="300">
        <v>3921692</v>
      </c>
      <c r="Z61" s="240">
        <v>4020053</v>
      </c>
      <c r="AA61" s="240">
        <v>4173484</v>
      </c>
      <c r="AB61" s="240">
        <v>4279063</v>
      </c>
      <c r="AC61" s="240">
        <v>4417012</v>
      </c>
      <c r="AD61" s="240">
        <v>4493221</v>
      </c>
      <c r="AE61" s="240">
        <v>4535487</v>
      </c>
      <c r="AF61" s="240">
        <v>4413975</v>
      </c>
      <c r="AG61" s="240">
        <v>4240605</v>
      </c>
      <c r="AH61" s="240">
        <v>4051685</v>
      </c>
      <c r="AI61" s="41">
        <v>4134494</v>
      </c>
      <c r="AJ61" s="383">
        <v>4237380</v>
      </c>
      <c r="AK61" s="171">
        <f t="shared" si="107"/>
        <v>0.52583897026927939</v>
      </c>
      <c r="AL61" s="171">
        <f t="shared" si="107"/>
        <v>0.98925737420107773</v>
      </c>
      <c r="AM61" s="171">
        <f t="shared" si="107"/>
        <v>1.5365316040191326</v>
      </c>
      <c r="AN61" s="171">
        <f t="shared" si="107"/>
        <v>1.9675022527108543</v>
      </c>
      <c r="AO61" s="171">
        <f t="shared" si="107"/>
        <v>2.1832082377623108</v>
      </c>
      <c r="AP61" s="171">
        <f t="shared" si="107"/>
        <v>2.3676668571305366</v>
      </c>
      <c r="AQ61" s="171">
        <f t="shared" si="107"/>
        <v>2.3170613045921615</v>
      </c>
      <c r="AR61" s="171">
        <f t="shared" si="107"/>
        <v>2.0114942734943577</v>
      </c>
      <c r="AS61" s="171">
        <f t="shared" si="107"/>
        <v>1.9733063679795446</v>
      </c>
      <c r="AT61" s="171">
        <f t="shared" si="107"/>
        <v>2.0179175521505321</v>
      </c>
      <c r="AU61" s="171">
        <f t="shared" si="108"/>
        <v>2.0274273730139964</v>
      </c>
      <c r="AV61" s="171">
        <f t="shared" si="108"/>
        <v>2.0779202840334769</v>
      </c>
      <c r="AW61" s="171">
        <f t="shared" si="108"/>
        <v>1.791122032415982</v>
      </c>
      <c r="AX61" s="171">
        <f t="shared" si="108"/>
        <v>1.0841615793221484</v>
      </c>
      <c r="AY61" s="171">
        <f t="shared" si="108"/>
        <v>0.63607579933031089</v>
      </c>
      <c r="AZ61" s="171">
        <f t="shared" si="108"/>
        <v>0.47791849053823454</v>
      </c>
      <c r="BA61" s="171">
        <f t="shared" si="108"/>
        <v>0.39057758727735137</v>
      </c>
      <c r="BB61" s="171">
        <f t="shared" si="108"/>
        <v>0.3131550379594395</v>
      </c>
      <c r="BC61" s="171">
        <f t="shared" si="108"/>
        <v>0.29264155987383911</v>
      </c>
      <c r="BD61" s="326">
        <f t="shared" si="108"/>
        <v>0.28386814042021113</v>
      </c>
      <c r="BE61" s="326">
        <f t="shared" si="108"/>
        <v>0.20534439606604404</v>
      </c>
      <c r="BF61" s="201">
        <f t="shared" si="108"/>
        <v>0.12648281237621631</v>
      </c>
      <c r="BG61" s="40">
        <f t="shared" si="109"/>
        <v>515304.57000000007</v>
      </c>
      <c r="BH61" s="62">
        <f t="shared" si="109"/>
        <v>1021023.21</v>
      </c>
      <c r="BI61" s="63">
        <f t="shared" si="109"/>
        <v>1635408.98</v>
      </c>
      <c r="BJ61" s="63">
        <f t="shared" si="109"/>
        <v>2015725.9100000001</v>
      </c>
      <c r="BK61" s="63">
        <f t="shared" si="109"/>
        <v>2236963.06</v>
      </c>
      <c r="BL61" s="63">
        <f t="shared" si="109"/>
        <v>2363226.44</v>
      </c>
      <c r="BM61" s="63">
        <f t="shared" si="109"/>
        <v>2291573.19</v>
      </c>
      <c r="BN61" s="63">
        <f t="shared" si="109"/>
        <v>2107909.7400000002</v>
      </c>
      <c r="BO61" s="63">
        <f t="shared" si="109"/>
        <v>2276491.69</v>
      </c>
      <c r="BP61" s="63">
        <f t="shared" si="109"/>
        <v>2515178.9500000002</v>
      </c>
      <c r="BQ61" s="63">
        <f t="shared" si="110"/>
        <v>2626304.3600000003</v>
      </c>
      <c r="BR61" s="63">
        <f t="shared" si="110"/>
        <v>2713959.0700000003</v>
      </c>
      <c r="BS61" s="63">
        <f t="shared" si="110"/>
        <v>2678212.94</v>
      </c>
      <c r="BT61" s="63">
        <f t="shared" si="110"/>
        <v>2225929</v>
      </c>
      <c r="BU61" s="63">
        <f t="shared" si="110"/>
        <v>1717252</v>
      </c>
      <c r="BV61" s="63">
        <f t="shared" si="110"/>
        <v>1452985</v>
      </c>
      <c r="BW61" s="63">
        <f t="shared" si="110"/>
        <v>1273902</v>
      </c>
      <c r="BX61" s="63">
        <f t="shared" si="110"/>
        <v>1052624</v>
      </c>
      <c r="BY61" s="63">
        <f t="shared" si="110"/>
        <v>960032</v>
      </c>
      <c r="BZ61" s="339">
        <f t="shared" si="110"/>
        <v>895843</v>
      </c>
      <c r="CA61" s="339">
        <f t="shared" si="110"/>
        <v>704359</v>
      </c>
      <c r="CB61" s="360">
        <f t="shared" si="110"/>
        <v>475778</v>
      </c>
      <c r="CC61" s="369"/>
      <c r="CD61" s="61">
        <f>IF(ISERROR(GETPIVOTDATA("VALUE",'CSS WK pvt'!$J$2,"DT_FILE",CD$8,"COMMODITY",CD$6,"TRIM_CAT",TRIM(B61),"TRIM_LINE",A58))=TRUE,0,GETPIVOTDATA("VALUE",'CSS WK pvt'!$J$2,"DT_FILE",CD$8,"COMMODITY",CD$6,"TRIM_CAT",TRIM(B61),"TRIM_LINE",A58))</f>
        <v>4237380</v>
      </c>
    </row>
    <row r="62" spans="1:82" s="38" customFormat="1" x14ac:dyDescent="0.3">
      <c r="A62" s="140"/>
      <c r="B62" s="39" t="s">
        <v>33</v>
      </c>
      <c r="C62" s="40">
        <v>363633.14</v>
      </c>
      <c r="D62" s="41">
        <v>313514.7</v>
      </c>
      <c r="E62" s="41">
        <v>309729.76</v>
      </c>
      <c r="F62" s="41">
        <v>306968.82</v>
      </c>
      <c r="G62" s="41">
        <v>336055.12</v>
      </c>
      <c r="H62" s="41">
        <v>328353.55</v>
      </c>
      <c r="I62" s="41">
        <v>392469.93</v>
      </c>
      <c r="J62" s="41">
        <v>363727.77</v>
      </c>
      <c r="K62" s="41">
        <v>431710.73</v>
      </c>
      <c r="L62" s="275">
        <v>434888.65</v>
      </c>
      <c r="M62" s="42">
        <v>444663.91</v>
      </c>
      <c r="N62" s="41">
        <v>428782.89</v>
      </c>
      <c r="O62" s="42">
        <v>485219.09</v>
      </c>
      <c r="P62" s="41">
        <v>882574</v>
      </c>
      <c r="Q62" s="41">
        <v>1494458</v>
      </c>
      <c r="R62" s="41">
        <v>1757125</v>
      </c>
      <c r="S62" s="41">
        <v>1987669</v>
      </c>
      <c r="T62" s="41">
        <v>1995356</v>
      </c>
      <c r="U62" s="240">
        <v>1834437</v>
      </c>
      <c r="V62" s="240">
        <v>1676312</v>
      </c>
      <c r="W62" s="240">
        <v>1828926</v>
      </c>
      <c r="X62" s="275">
        <v>1962520</v>
      </c>
      <c r="Y62" s="300">
        <v>1883061</v>
      </c>
      <c r="Z62" s="240">
        <v>1801913</v>
      </c>
      <c r="AA62" s="240">
        <v>1767095</v>
      </c>
      <c r="AB62" s="240">
        <v>1866610</v>
      </c>
      <c r="AC62" s="240">
        <v>2047236</v>
      </c>
      <c r="AD62" s="240">
        <v>2095105</v>
      </c>
      <c r="AE62" s="240">
        <v>1965084</v>
      </c>
      <c r="AF62" s="240">
        <v>1910709</v>
      </c>
      <c r="AG62" s="240">
        <v>1816935</v>
      </c>
      <c r="AH62" s="240">
        <v>2029343</v>
      </c>
      <c r="AI62" s="41">
        <v>2097086</v>
      </c>
      <c r="AJ62" s="383">
        <v>1987519</v>
      </c>
      <c r="AK62" s="171">
        <f t="shared" si="107"/>
        <v>0.33436432663975568</v>
      </c>
      <c r="AL62" s="171">
        <f t="shared" si="107"/>
        <v>1.8150960704553887</v>
      </c>
      <c r="AM62" s="171">
        <f t="shared" si="107"/>
        <v>3.8250384464185809</v>
      </c>
      <c r="AN62" s="171">
        <f t="shared" si="107"/>
        <v>4.7241155632679561</v>
      </c>
      <c r="AO62" s="171">
        <f t="shared" si="107"/>
        <v>4.9147112533205863</v>
      </c>
      <c r="AP62" s="171">
        <f t="shared" si="107"/>
        <v>5.0768522222464174</v>
      </c>
      <c r="AQ62" s="171">
        <f t="shared" si="107"/>
        <v>3.6740829291049129</v>
      </c>
      <c r="AR62" s="171">
        <f t="shared" si="107"/>
        <v>3.6086995227227217</v>
      </c>
      <c r="AS62" s="171">
        <f t="shared" si="107"/>
        <v>3.2364617622545544</v>
      </c>
      <c r="AT62" s="171">
        <f t="shared" si="107"/>
        <v>3.5126953761612314</v>
      </c>
      <c r="AU62" s="171">
        <f t="shared" si="108"/>
        <v>3.2347961182637919</v>
      </c>
      <c r="AV62" s="171">
        <f t="shared" si="108"/>
        <v>3.2023901653351881</v>
      </c>
      <c r="AW62" s="171">
        <f t="shared" si="108"/>
        <v>2.6418497054598569</v>
      </c>
      <c r="AX62" s="171">
        <f t="shared" si="108"/>
        <v>1.1149614649876385</v>
      </c>
      <c r="AY62" s="171">
        <f t="shared" si="108"/>
        <v>0.36988526944216565</v>
      </c>
      <c r="AZ62" s="171">
        <f t="shared" si="108"/>
        <v>0.19234829622252259</v>
      </c>
      <c r="BA62" s="171">
        <f t="shared" si="108"/>
        <v>-1.1362555838019308E-2</v>
      </c>
      <c r="BB62" s="171">
        <f t="shared" si="108"/>
        <v>-4.2422003893039635E-2</v>
      </c>
      <c r="BC62" s="171">
        <f t="shared" si="108"/>
        <v>-9.5408018918065867E-3</v>
      </c>
      <c r="BD62" s="326">
        <f t="shared" si="108"/>
        <v>0.21059981674055903</v>
      </c>
      <c r="BE62" s="326">
        <f t="shared" si="108"/>
        <v>0.1466215691613548</v>
      </c>
      <c r="BF62" s="201">
        <f t="shared" si="108"/>
        <v>1.2738214132849602E-2</v>
      </c>
      <c r="BG62" s="40">
        <f t="shared" si="109"/>
        <v>121585.95000000001</v>
      </c>
      <c r="BH62" s="62">
        <f t="shared" si="109"/>
        <v>569059.30000000005</v>
      </c>
      <c r="BI62" s="63">
        <f t="shared" si="109"/>
        <v>1184728.24</v>
      </c>
      <c r="BJ62" s="63">
        <f t="shared" si="109"/>
        <v>1450156.18</v>
      </c>
      <c r="BK62" s="63">
        <f t="shared" si="109"/>
        <v>1651613.88</v>
      </c>
      <c r="BL62" s="63">
        <f t="shared" si="109"/>
        <v>1667002.45</v>
      </c>
      <c r="BM62" s="63">
        <f t="shared" si="109"/>
        <v>1441967.07</v>
      </c>
      <c r="BN62" s="63">
        <f t="shared" si="109"/>
        <v>1312584.23</v>
      </c>
      <c r="BO62" s="63">
        <f t="shared" si="109"/>
        <v>1397215.27</v>
      </c>
      <c r="BP62" s="63">
        <f t="shared" si="109"/>
        <v>1527631.35</v>
      </c>
      <c r="BQ62" s="63">
        <f t="shared" si="110"/>
        <v>1438397.09</v>
      </c>
      <c r="BR62" s="63">
        <f t="shared" si="110"/>
        <v>1373130.1099999999</v>
      </c>
      <c r="BS62" s="63">
        <f t="shared" si="110"/>
        <v>1281875.9099999999</v>
      </c>
      <c r="BT62" s="63">
        <f t="shared" si="110"/>
        <v>984036</v>
      </c>
      <c r="BU62" s="63">
        <f t="shared" si="110"/>
        <v>552778</v>
      </c>
      <c r="BV62" s="63">
        <f t="shared" si="110"/>
        <v>337980</v>
      </c>
      <c r="BW62" s="63">
        <f t="shared" si="110"/>
        <v>-22585</v>
      </c>
      <c r="BX62" s="63">
        <f t="shared" si="110"/>
        <v>-84647</v>
      </c>
      <c r="BY62" s="63">
        <f t="shared" si="110"/>
        <v>-17502</v>
      </c>
      <c r="BZ62" s="339">
        <f t="shared" si="110"/>
        <v>353031</v>
      </c>
      <c r="CA62" s="339">
        <f t="shared" si="110"/>
        <v>268160</v>
      </c>
      <c r="CB62" s="360">
        <f t="shared" si="110"/>
        <v>24999</v>
      </c>
      <c r="CC62" s="369"/>
      <c r="CD62" s="61">
        <f>IF(ISERROR(GETPIVOTDATA("VALUE",'CSS WK pvt'!$J$2,"DT_FILE",CD$8,"COMMODITY",CD$6,"TRIM_CAT",TRIM(B62),"TRIM_LINE",A58))=TRUE,0,GETPIVOTDATA("VALUE",'CSS WK pvt'!$J$2,"DT_FILE",CD$8,"COMMODITY",CD$6,"TRIM_CAT",TRIM(B62),"TRIM_LINE",A58))</f>
        <v>1987519</v>
      </c>
    </row>
    <row r="63" spans="1:82" s="38" customFormat="1" x14ac:dyDescent="0.3">
      <c r="A63" s="140"/>
      <c r="B63" s="39" t="s">
        <v>34</v>
      </c>
      <c r="C63" s="40">
        <v>163690.21</v>
      </c>
      <c r="D63" s="41">
        <v>188858.19</v>
      </c>
      <c r="E63" s="41">
        <v>252993.99</v>
      </c>
      <c r="F63" s="41">
        <v>187878.88</v>
      </c>
      <c r="G63" s="41">
        <v>237618.79</v>
      </c>
      <c r="H63" s="41">
        <v>315485.67</v>
      </c>
      <c r="I63" s="41">
        <v>270756.78000000003</v>
      </c>
      <c r="J63" s="41">
        <v>274484.59000000003</v>
      </c>
      <c r="K63" s="41">
        <v>216615.31</v>
      </c>
      <c r="L63" s="275">
        <v>249688.89</v>
      </c>
      <c r="M63" s="42">
        <v>173240.14</v>
      </c>
      <c r="N63" s="41">
        <v>148714</v>
      </c>
      <c r="O63" s="42">
        <v>176188.09</v>
      </c>
      <c r="P63" s="41">
        <v>174739</v>
      </c>
      <c r="Q63" s="41">
        <v>287765</v>
      </c>
      <c r="R63" s="41">
        <v>402456</v>
      </c>
      <c r="S63" s="41">
        <v>454747</v>
      </c>
      <c r="T63" s="41">
        <v>543075</v>
      </c>
      <c r="U63" s="240">
        <v>485776</v>
      </c>
      <c r="V63" s="240">
        <v>469495</v>
      </c>
      <c r="W63" s="240">
        <v>565912</v>
      </c>
      <c r="X63" s="275">
        <v>693256</v>
      </c>
      <c r="Y63" s="300">
        <v>588001</v>
      </c>
      <c r="Z63" s="240">
        <v>544673</v>
      </c>
      <c r="AA63" s="240">
        <v>474669</v>
      </c>
      <c r="AB63" s="240">
        <v>462881</v>
      </c>
      <c r="AC63" s="240">
        <v>864656</v>
      </c>
      <c r="AD63" s="240">
        <v>1284329</v>
      </c>
      <c r="AE63" s="240">
        <v>1301852</v>
      </c>
      <c r="AF63" s="240">
        <v>1683635</v>
      </c>
      <c r="AG63" s="240">
        <v>2165393</v>
      </c>
      <c r="AH63" s="240">
        <v>649778</v>
      </c>
      <c r="AI63" s="41">
        <v>691013</v>
      </c>
      <c r="AJ63" s="383">
        <v>1210643</v>
      </c>
      <c r="AK63" s="171">
        <f t="shared" si="107"/>
        <v>7.6350809251206936E-2</v>
      </c>
      <c r="AL63" s="171">
        <f t="shared" si="107"/>
        <v>-7.4760803330795461E-2</v>
      </c>
      <c r="AM63" s="171">
        <f t="shared" si="107"/>
        <v>0.13743808696799481</v>
      </c>
      <c r="AN63" s="171">
        <f t="shared" si="107"/>
        <v>1.1421034658073328</v>
      </c>
      <c r="AO63" s="171">
        <f t="shared" si="107"/>
        <v>0.91376700470530969</v>
      </c>
      <c r="AP63" s="171">
        <f t="shared" si="107"/>
        <v>0.72139355806556926</v>
      </c>
      <c r="AQ63" s="171">
        <f t="shared" si="107"/>
        <v>0.79414159084031044</v>
      </c>
      <c r="AR63" s="171">
        <f t="shared" si="107"/>
        <v>0.71046032128798176</v>
      </c>
      <c r="AS63" s="171">
        <f t="shared" si="107"/>
        <v>1.6125207862731401</v>
      </c>
      <c r="AT63" s="171">
        <f t="shared" si="107"/>
        <v>1.7764791617280207</v>
      </c>
      <c r="AU63" s="171">
        <f t="shared" si="108"/>
        <v>2.3941383330676134</v>
      </c>
      <c r="AV63" s="171">
        <f t="shared" si="108"/>
        <v>2.6625536264238741</v>
      </c>
      <c r="AW63" s="171">
        <f t="shared" si="108"/>
        <v>1.6941037842001694</v>
      </c>
      <c r="AX63" s="171">
        <f t="shared" si="108"/>
        <v>1.6489850577146488</v>
      </c>
      <c r="AY63" s="171">
        <f t="shared" si="108"/>
        <v>2.0047295536288292</v>
      </c>
      <c r="AZ63" s="171">
        <f t="shared" si="108"/>
        <v>2.1912283578826006</v>
      </c>
      <c r="BA63" s="171">
        <f t="shared" si="108"/>
        <v>1.8628050322487009</v>
      </c>
      <c r="BB63" s="171">
        <f t="shared" si="108"/>
        <v>2.1001887400451134</v>
      </c>
      <c r="BC63" s="171">
        <f t="shared" si="108"/>
        <v>3.4575956819604099</v>
      </c>
      <c r="BD63" s="326">
        <f t="shared" si="108"/>
        <v>0.38399343975974187</v>
      </c>
      <c r="BE63" s="326">
        <f t="shared" si="108"/>
        <v>0.22106087165495694</v>
      </c>
      <c r="BF63" s="201">
        <f t="shared" si="108"/>
        <v>0.74631449277034745</v>
      </c>
      <c r="BG63" s="40">
        <f t="shared" si="109"/>
        <v>12497.880000000005</v>
      </c>
      <c r="BH63" s="62">
        <f t="shared" si="109"/>
        <v>-14119.190000000002</v>
      </c>
      <c r="BI63" s="63">
        <f t="shared" si="109"/>
        <v>34771.010000000009</v>
      </c>
      <c r="BJ63" s="63">
        <f t="shared" si="109"/>
        <v>214577.12</v>
      </c>
      <c r="BK63" s="63">
        <f t="shared" si="109"/>
        <v>217128.21</v>
      </c>
      <c r="BL63" s="63">
        <f t="shared" si="109"/>
        <v>227589.33000000002</v>
      </c>
      <c r="BM63" s="63">
        <f t="shared" si="109"/>
        <v>215019.21999999997</v>
      </c>
      <c r="BN63" s="63">
        <f t="shared" si="109"/>
        <v>195010.40999999997</v>
      </c>
      <c r="BO63" s="63">
        <f t="shared" si="109"/>
        <v>349296.69</v>
      </c>
      <c r="BP63" s="63">
        <f t="shared" si="109"/>
        <v>443567.11</v>
      </c>
      <c r="BQ63" s="63">
        <f t="shared" si="110"/>
        <v>414760.86</v>
      </c>
      <c r="BR63" s="63">
        <f t="shared" si="110"/>
        <v>395959</v>
      </c>
      <c r="BS63" s="63">
        <f t="shared" si="110"/>
        <v>298480.91000000003</v>
      </c>
      <c r="BT63" s="63">
        <f t="shared" si="110"/>
        <v>288142</v>
      </c>
      <c r="BU63" s="63">
        <f t="shared" si="110"/>
        <v>576891</v>
      </c>
      <c r="BV63" s="63">
        <f t="shared" si="110"/>
        <v>881873</v>
      </c>
      <c r="BW63" s="63">
        <f t="shared" si="110"/>
        <v>847105</v>
      </c>
      <c r="BX63" s="63">
        <f t="shared" si="110"/>
        <v>1140560</v>
      </c>
      <c r="BY63" s="63">
        <f t="shared" si="110"/>
        <v>1679617</v>
      </c>
      <c r="BZ63" s="339">
        <f t="shared" si="110"/>
        <v>180283</v>
      </c>
      <c r="CA63" s="339">
        <f t="shared" si="110"/>
        <v>125101</v>
      </c>
      <c r="CB63" s="360">
        <f t="shared" si="110"/>
        <v>517387</v>
      </c>
      <c r="CC63" s="369"/>
      <c r="CD63" s="61">
        <f>IF(ISERROR(GETPIVOTDATA("VALUE",'CSS WK pvt'!$J$2,"DT_FILE",CD$8,"COMMODITY",CD$6,"TRIM_CAT",TRIM(B63),"TRIM_LINE",A58))=TRUE,0,GETPIVOTDATA("VALUE",'CSS WK pvt'!$J$2,"DT_FILE",CD$8,"COMMODITY",CD$6,"TRIM_CAT",TRIM(B63),"TRIM_LINE",A58))</f>
        <v>1210643</v>
      </c>
    </row>
    <row r="64" spans="1:82" s="123" customFormat="1" x14ac:dyDescent="0.3">
      <c r="A64" s="141"/>
      <c r="B64" s="39" t="s">
        <v>35</v>
      </c>
      <c r="C64" s="133">
        <f>SUM(C59:C63)</f>
        <v>20481762.68</v>
      </c>
      <c r="D64" s="134">
        <f t="shared" ref="D64:CD64" si="111">SUM(D59:D63)</f>
        <v>21370110.920000002</v>
      </c>
      <c r="E64" s="134">
        <f t="shared" si="111"/>
        <v>21424936.84</v>
      </c>
      <c r="F64" s="134">
        <f t="shared" si="111"/>
        <v>21943480.439999998</v>
      </c>
      <c r="G64" s="134">
        <f t="shared" si="111"/>
        <v>21976728.100000001</v>
      </c>
      <c r="H64" s="134">
        <f t="shared" si="111"/>
        <v>21752055.940000001</v>
      </c>
      <c r="I64" s="134">
        <f t="shared" si="111"/>
        <v>21884024.620000001</v>
      </c>
      <c r="J64" s="134">
        <f t="shared" si="111"/>
        <v>22582466.550000001</v>
      </c>
      <c r="K64" s="134">
        <f t="shared" si="111"/>
        <v>25952652.229999997</v>
      </c>
      <c r="L64" s="273">
        <f t="shared" si="111"/>
        <v>27733824.529999997</v>
      </c>
      <c r="M64" s="43">
        <f t="shared" si="111"/>
        <v>29718739.580000002</v>
      </c>
      <c r="N64" s="134">
        <f t="shared" si="111"/>
        <v>30094696.719999999</v>
      </c>
      <c r="O64" s="43">
        <f t="shared" si="111"/>
        <v>32167668.949999999</v>
      </c>
      <c r="P64" s="134">
        <v>37033942</v>
      </c>
      <c r="Q64" s="134">
        <v>41550415</v>
      </c>
      <c r="R64" s="134">
        <v>43940975</v>
      </c>
      <c r="S64" s="134">
        <v>46965472</v>
      </c>
      <c r="T64" s="134">
        <v>49109923</v>
      </c>
      <c r="U64" s="241">
        <v>50015048</v>
      </c>
      <c r="V64" s="241">
        <v>54110539</v>
      </c>
      <c r="W64" s="241">
        <v>60635119</v>
      </c>
      <c r="X64" s="273">
        <v>65596739</v>
      </c>
      <c r="Y64" s="301">
        <v>66868466</v>
      </c>
      <c r="Z64" s="241">
        <v>68823521</v>
      </c>
      <c r="AA64" s="241">
        <v>69261257</v>
      </c>
      <c r="AB64" s="241">
        <v>73766348</v>
      </c>
      <c r="AC64" s="241">
        <v>77700636</v>
      </c>
      <c r="AD64" s="241">
        <v>77809739</v>
      </c>
      <c r="AE64" s="241">
        <v>73646276</v>
      </c>
      <c r="AF64" s="241">
        <v>70591183</v>
      </c>
      <c r="AG64" s="241">
        <v>67790648</v>
      </c>
      <c r="AH64" s="241">
        <v>65497839</v>
      </c>
      <c r="AI64" s="134">
        <v>65810111</v>
      </c>
      <c r="AJ64" s="384">
        <v>68137624</v>
      </c>
      <c r="AK64" s="202">
        <f t="shared" si="107"/>
        <v>0.57055178563371578</v>
      </c>
      <c r="AL64" s="203">
        <f t="shared" si="107"/>
        <v>0.73297846410990908</v>
      </c>
      <c r="AM64" s="204">
        <f t="shared" si="107"/>
        <v>0.93934830754908305</v>
      </c>
      <c r="AN64" s="204">
        <f t="shared" si="107"/>
        <v>1.0024615110692079</v>
      </c>
      <c r="AO64" s="204">
        <f t="shared" si="107"/>
        <v>1.1370547875140702</v>
      </c>
      <c r="AP64" s="204">
        <f t="shared" si="107"/>
        <v>1.2577140816234953</v>
      </c>
      <c r="AQ64" s="204">
        <f t="shared" si="107"/>
        <v>1.2854593187713201</v>
      </c>
      <c r="AR64" s="204">
        <f t="shared" si="107"/>
        <v>1.3961305945120508</v>
      </c>
      <c r="AS64" s="204">
        <f t="shared" si="107"/>
        <v>1.3363746588454173</v>
      </c>
      <c r="AT64" s="204">
        <f t="shared" si="107"/>
        <v>1.3652251397582489</v>
      </c>
      <c r="AU64" s="204">
        <f t="shared" si="108"/>
        <v>1.2500438088902288</v>
      </c>
      <c r="AV64" s="204">
        <f t="shared" si="108"/>
        <v>1.2868986399940037</v>
      </c>
      <c r="AW64" s="204">
        <f t="shared" si="108"/>
        <v>1.1531326098778443</v>
      </c>
      <c r="AX64" s="204">
        <f t="shared" si="108"/>
        <v>0.99185784759289197</v>
      </c>
      <c r="AY64" s="204">
        <f t="shared" si="108"/>
        <v>0.87003273011833937</v>
      </c>
      <c r="AZ64" s="204">
        <f t="shared" si="108"/>
        <v>0.77077861836247374</v>
      </c>
      <c r="BA64" s="204">
        <f t="shared" si="108"/>
        <v>0.56809402447823798</v>
      </c>
      <c r="BB64" s="204">
        <f t="shared" si="108"/>
        <v>0.43741180372040084</v>
      </c>
      <c r="BC64" s="204">
        <f t="shared" si="108"/>
        <v>0.35540503729997419</v>
      </c>
      <c r="BD64" s="329">
        <f t="shared" si="108"/>
        <v>0.21044514082552385</v>
      </c>
      <c r="BE64" s="329">
        <f t="shared" si="108"/>
        <v>8.5346447493572161E-2</v>
      </c>
      <c r="BF64" s="205">
        <f t="shared" si="108"/>
        <v>3.8734928576251326E-2</v>
      </c>
      <c r="BG64" s="133">
        <f t="shared" si="81"/>
        <v>11685906.270000001</v>
      </c>
      <c r="BH64" s="136">
        <f t="shared" si="111"/>
        <v>15663831.08</v>
      </c>
      <c r="BI64" s="137">
        <f t="shared" si="111"/>
        <v>20125478.16</v>
      </c>
      <c r="BJ64" s="137">
        <f t="shared" si="111"/>
        <v>21997494.560000002</v>
      </c>
      <c r="BK64" s="137">
        <f t="shared" ref="BK64:BL64" si="112">SUM(BK59:BK63)</f>
        <v>24988743.899999999</v>
      </c>
      <c r="BL64" s="137">
        <f t="shared" si="112"/>
        <v>27357867.059999995</v>
      </c>
      <c r="BM64" s="137">
        <f t="shared" ref="BM64:BN64" si="113">SUM(BM59:BM63)</f>
        <v>28131023.380000003</v>
      </c>
      <c r="BN64" s="137">
        <f t="shared" si="113"/>
        <v>31528072.450000003</v>
      </c>
      <c r="BO64" s="137">
        <f t="shared" ref="BO64:BP64" si="114">SUM(BO59:BO63)</f>
        <v>34682466.770000003</v>
      </c>
      <c r="BP64" s="137">
        <f t="shared" si="114"/>
        <v>37862914.469999999</v>
      </c>
      <c r="BQ64" s="137">
        <f t="shared" ref="BQ64:BR64" si="115">SUM(BQ59:BQ63)</f>
        <v>37149726.420000002</v>
      </c>
      <c r="BR64" s="137">
        <f t="shared" si="115"/>
        <v>38728824.280000001</v>
      </c>
      <c r="BS64" s="137">
        <f t="shared" ref="BS64:BT64" si="116">SUM(BS59:BS63)</f>
        <v>37093588.04999999</v>
      </c>
      <c r="BT64" s="137">
        <f t="shared" si="116"/>
        <v>36732406</v>
      </c>
      <c r="BU64" s="137">
        <f t="shared" ref="BU64:BV64" si="117">SUM(BU59:BU63)</f>
        <v>36150221</v>
      </c>
      <c r="BV64" s="137">
        <f t="shared" si="117"/>
        <v>33868764</v>
      </c>
      <c r="BW64" s="137">
        <f t="shared" ref="BW64" si="118">SUM(BW59:BW63)</f>
        <v>26680804</v>
      </c>
      <c r="BX64" s="137">
        <f t="shared" ref="BX64:BY64" si="119">SUM(BX59:BX63)</f>
        <v>21481260</v>
      </c>
      <c r="BY64" s="137">
        <f t="shared" si="119"/>
        <v>17775600</v>
      </c>
      <c r="BZ64" s="345">
        <f t="shared" ref="BZ64:CA64" si="120">SUM(BZ59:BZ63)</f>
        <v>11387300</v>
      </c>
      <c r="CA64" s="345">
        <f t="shared" si="120"/>
        <v>5174992</v>
      </c>
      <c r="CB64" s="345">
        <f t="shared" ref="CB64" si="121">SUM(CB59:CB63)</f>
        <v>2540885</v>
      </c>
      <c r="CC64" s="370"/>
      <c r="CD64" s="43">
        <f t="shared" si="111"/>
        <v>68137624</v>
      </c>
    </row>
    <row r="65" spans="1:82" s="38" customFormat="1" x14ac:dyDescent="0.3">
      <c r="A65" s="140">
        <f>+A58+1</f>
        <v>9</v>
      </c>
      <c r="B65" s="44" t="s">
        <v>36</v>
      </c>
      <c r="C65" s="45"/>
      <c r="D65" s="46"/>
      <c r="E65" s="46"/>
      <c r="F65" s="46"/>
      <c r="G65" s="46"/>
      <c r="H65" s="46"/>
      <c r="I65" s="46"/>
      <c r="J65" s="46"/>
      <c r="K65" s="46"/>
      <c r="L65" s="274"/>
      <c r="M65" s="47"/>
      <c r="N65" s="46"/>
      <c r="O65" s="47"/>
      <c r="P65" s="46"/>
      <c r="Q65" s="46"/>
      <c r="R65" s="46"/>
      <c r="S65" s="46"/>
      <c r="T65" s="46"/>
      <c r="U65" s="242"/>
      <c r="V65" s="242"/>
      <c r="W65" s="242"/>
      <c r="X65" s="274"/>
      <c r="Y65" s="302"/>
      <c r="Z65" s="242"/>
      <c r="AA65" s="242"/>
      <c r="AB65" s="242"/>
      <c r="AC65" s="242"/>
      <c r="AD65" s="242"/>
      <c r="AE65" s="242"/>
      <c r="AF65" s="242"/>
      <c r="AG65" s="242"/>
      <c r="AH65" s="242"/>
      <c r="AI65" s="46"/>
      <c r="AJ65" s="385"/>
      <c r="AK65" s="206"/>
      <c r="AL65" s="207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330"/>
      <c r="BE65" s="330"/>
      <c r="BF65" s="209"/>
      <c r="BG65" s="45"/>
      <c r="BH65" s="48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346"/>
      <c r="CA65" s="346"/>
      <c r="CB65" s="346"/>
      <c r="CC65" s="369"/>
      <c r="CD65" s="47"/>
    </row>
    <row r="66" spans="1:82" s="38" customFormat="1" x14ac:dyDescent="0.3">
      <c r="A66" s="140"/>
      <c r="B66" s="39" t="s">
        <v>30</v>
      </c>
      <c r="C66" s="40">
        <v>23948959.989999998</v>
      </c>
      <c r="D66" s="41">
        <v>24878527.969999999</v>
      </c>
      <c r="E66" s="41">
        <v>22919895.629999999</v>
      </c>
      <c r="F66" s="41">
        <v>21551987.190000001</v>
      </c>
      <c r="G66" s="41">
        <v>22260805.960000001</v>
      </c>
      <c r="H66" s="41">
        <v>24687390.399999999</v>
      </c>
      <c r="I66" s="41">
        <v>26974256.73</v>
      </c>
      <c r="J66" s="41">
        <v>27019706.449999999</v>
      </c>
      <c r="K66" s="41">
        <v>28393160.27</v>
      </c>
      <c r="L66" s="275">
        <v>28669787.050000001</v>
      </c>
      <c r="M66" s="42">
        <v>30785289.190000001</v>
      </c>
      <c r="N66" s="41">
        <v>34386706.990000002</v>
      </c>
      <c r="O66" s="42">
        <v>36831988.590000004</v>
      </c>
      <c r="P66" s="41">
        <v>40148256</v>
      </c>
      <c r="Q66" s="41">
        <v>41856476</v>
      </c>
      <c r="R66" s="188">
        <v>43065402</v>
      </c>
      <c r="S66" s="41">
        <v>43533141</v>
      </c>
      <c r="T66" s="41">
        <v>50050631</v>
      </c>
      <c r="U66" s="240">
        <v>57408358</v>
      </c>
      <c r="V66" s="240">
        <v>60609627</v>
      </c>
      <c r="W66" s="240">
        <v>62506740</v>
      </c>
      <c r="X66" s="275">
        <v>65506860</v>
      </c>
      <c r="Y66" s="300">
        <v>65563842</v>
      </c>
      <c r="Z66" s="240">
        <v>70384957</v>
      </c>
      <c r="AA66" s="240">
        <v>70982138</v>
      </c>
      <c r="AB66" s="240">
        <v>73331572</v>
      </c>
      <c r="AC66" s="240">
        <v>72691320</v>
      </c>
      <c r="AD66" s="240">
        <v>70050334</v>
      </c>
      <c r="AE66" s="240">
        <v>59629512</v>
      </c>
      <c r="AF66" s="240">
        <v>60339336</v>
      </c>
      <c r="AG66" s="240">
        <v>60080155</v>
      </c>
      <c r="AH66" s="240">
        <v>60697878</v>
      </c>
      <c r="AI66" s="41">
        <v>59187043</v>
      </c>
      <c r="AJ66" s="383">
        <v>58687471</v>
      </c>
      <c r="AK66" s="171">
        <f t="shared" ref="AK66:AT71" si="122">IF(ISERROR((O66-C66)/C66)=TRUE,0,(O66-C66)/C66)</f>
        <v>0.5379368709697363</v>
      </c>
      <c r="AL66" s="171">
        <f t="shared" si="122"/>
        <v>0.61377136333842353</v>
      </c>
      <c r="AM66" s="171">
        <f t="shared" si="122"/>
        <v>0.82620709429469608</v>
      </c>
      <c r="AN66" s="171">
        <f t="shared" si="122"/>
        <v>0.99821026341283736</v>
      </c>
      <c r="AO66" s="171">
        <f t="shared" si="122"/>
        <v>0.9555959060163336</v>
      </c>
      <c r="AP66" s="171">
        <f t="shared" si="122"/>
        <v>1.0273763321699649</v>
      </c>
      <c r="AQ66" s="171">
        <f t="shared" si="122"/>
        <v>1.1282646849042575</v>
      </c>
      <c r="AR66" s="171">
        <f t="shared" si="122"/>
        <v>1.2431637853711768</v>
      </c>
      <c r="AS66" s="171">
        <f t="shared" si="122"/>
        <v>1.201471741983021</v>
      </c>
      <c r="AT66" s="171">
        <f t="shared" si="122"/>
        <v>1.2848743133583898</v>
      </c>
      <c r="AU66" s="171">
        <f t="shared" ref="AU66:BF71" si="123">IF(ISERROR((Y66-M66)/M66)=TRUE,0,(Y66-M66)/M66)</f>
        <v>1.1297133704138513</v>
      </c>
      <c r="AV66" s="171">
        <f t="shared" si="123"/>
        <v>1.0468652907202962</v>
      </c>
      <c r="AW66" s="171">
        <f t="shared" si="123"/>
        <v>0.92718722820390598</v>
      </c>
      <c r="AX66" s="171">
        <f t="shared" si="123"/>
        <v>0.82651948816905019</v>
      </c>
      <c r="AY66" s="171">
        <f t="shared" si="123"/>
        <v>0.73668036458683239</v>
      </c>
      <c r="AZ66" s="171">
        <f t="shared" si="123"/>
        <v>0.62660350877486293</v>
      </c>
      <c r="BA66" s="171">
        <f t="shared" si="123"/>
        <v>0.36974981887936825</v>
      </c>
      <c r="BB66" s="171">
        <f t="shared" si="123"/>
        <v>0.20556593981802149</v>
      </c>
      <c r="BC66" s="171">
        <f t="shared" si="123"/>
        <v>4.6540209354184979E-2</v>
      </c>
      <c r="BD66" s="326">
        <f t="shared" si="123"/>
        <v>1.4560558176673814E-3</v>
      </c>
      <c r="BE66" s="326">
        <f t="shared" si="123"/>
        <v>-5.3109424679642546E-2</v>
      </c>
      <c r="BF66" s="201">
        <f t="shared" si="123"/>
        <v>-0.10410190627363303</v>
      </c>
      <c r="BG66" s="40">
        <f t="shared" ref="BG66:BP70" si="124">O66-C66</f>
        <v>12883028.600000005</v>
      </c>
      <c r="BH66" s="62">
        <f t="shared" si="124"/>
        <v>15269728.030000001</v>
      </c>
      <c r="BI66" s="63">
        <f t="shared" si="124"/>
        <v>18936580.370000001</v>
      </c>
      <c r="BJ66" s="63">
        <f t="shared" si="124"/>
        <v>21513414.809999999</v>
      </c>
      <c r="BK66" s="63">
        <f t="shared" si="124"/>
        <v>21272335.039999999</v>
      </c>
      <c r="BL66" s="63">
        <f t="shared" si="124"/>
        <v>25363240.600000001</v>
      </c>
      <c r="BM66" s="63">
        <f t="shared" si="124"/>
        <v>30434101.27</v>
      </c>
      <c r="BN66" s="63">
        <f t="shared" si="124"/>
        <v>33589920.549999997</v>
      </c>
      <c r="BO66" s="63">
        <f t="shared" si="124"/>
        <v>34113579.730000004</v>
      </c>
      <c r="BP66" s="63">
        <f t="shared" si="124"/>
        <v>36837072.950000003</v>
      </c>
      <c r="BQ66" s="63">
        <f t="shared" ref="BQ66:CB70" si="125">Y66-M66</f>
        <v>34778552.810000002</v>
      </c>
      <c r="BR66" s="63">
        <f t="shared" si="125"/>
        <v>35998250.009999998</v>
      </c>
      <c r="BS66" s="63">
        <f t="shared" si="125"/>
        <v>34150149.409999996</v>
      </c>
      <c r="BT66" s="63">
        <f t="shared" si="125"/>
        <v>33183316</v>
      </c>
      <c r="BU66" s="63">
        <f t="shared" si="125"/>
        <v>30834844</v>
      </c>
      <c r="BV66" s="63">
        <f t="shared" si="125"/>
        <v>26984932</v>
      </c>
      <c r="BW66" s="63">
        <f t="shared" si="125"/>
        <v>16096371</v>
      </c>
      <c r="BX66" s="63">
        <f t="shared" si="125"/>
        <v>10288705</v>
      </c>
      <c r="BY66" s="63">
        <f t="shared" si="125"/>
        <v>2671797</v>
      </c>
      <c r="BZ66" s="339">
        <f t="shared" si="125"/>
        <v>88251</v>
      </c>
      <c r="CA66" s="339">
        <f t="shared" si="125"/>
        <v>-3319697</v>
      </c>
      <c r="CB66" s="360">
        <f t="shared" si="125"/>
        <v>-6819389</v>
      </c>
      <c r="CC66" s="369"/>
      <c r="CD66" s="61">
        <f>IF(ISERROR(GETPIVOTDATA("VALUE",'CSS WK pvt'!$J$2,"DT_FILE",CD$8,"COMMODITY",CD$6,"TRIM_CAT",TRIM(B66),"TRIM_LINE",A65))=TRUE,0,GETPIVOTDATA("VALUE",'CSS WK pvt'!$J$2,"DT_FILE",CD$8,"COMMODITY",CD$6,"TRIM_CAT",TRIM(B66),"TRIM_LINE",A65))</f>
        <v>58687471</v>
      </c>
    </row>
    <row r="67" spans="1:82" s="38" customFormat="1" x14ac:dyDescent="0.3">
      <c r="A67" s="140"/>
      <c r="B67" s="39" t="s">
        <v>31</v>
      </c>
      <c r="C67" s="40">
        <v>10545979.68</v>
      </c>
      <c r="D67" s="41">
        <v>10845566.67</v>
      </c>
      <c r="E67" s="41">
        <v>10306016.369999999</v>
      </c>
      <c r="F67" s="41">
        <v>10054739.130000001</v>
      </c>
      <c r="G67" s="41">
        <v>10011437.6</v>
      </c>
      <c r="H67" s="41">
        <v>10232132.949999999</v>
      </c>
      <c r="I67" s="41">
        <v>10764769.77</v>
      </c>
      <c r="J67" s="41">
        <v>11021645.25</v>
      </c>
      <c r="K67" s="41">
        <v>11487833.09</v>
      </c>
      <c r="L67" s="275">
        <v>11790592.26</v>
      </c>
      <c r="M67" s="42">
        <v>12455623.68</v>
      </c>
      <c r="N67" s="41">
        <v>12748326.93</v>
      </c>
      <c r="O67" s="42">
        <v>13132409.26</v>
      </c>
      <c r="P67" s="41">
        <v>13429195</v>
      </c>
      <c r="Q67" s="41">
        <v>13487737</v>
      </c>
      <c r="R67" s="188">
        <v>13629061</v>
      </c>
      <c r="S67" s="41">
        <v>14097682</v>
      </c>
      <c r="T67" s="41">
        <v>14542027</v>
      </c>
      <c r="U67" s="240">
        <v>14971538</v>
      </c>
      <c r="V67" s="240">
        <v>14103805</v>
      </c>
      <c r="W67" s="240">
        <v>13960222</v>
      </c>
      <c r="X67" s="275">
        <v>14138798</v>
      </c>
      <c r="Y67" s="300">
        <v>14604737</v>
      </c>
      <c r="Z67" s="240">
        <v>15542950</v>
      </c>
      <c r="AA67" s="240">
        <v>15913149</v>
      </c>
      <c r="AB67" s="240">
        <v>16000509</v>
      </c>
      <c r="AC67" s="240">
        <v>16644168</v>
      </c>
      <c r="AD67" s="240">
        <v>16365579</v>
      </c>
      <c r="AE67" s="240">
        <v>22107411</v>
      </c>
      <c r="AF67" s="240">
        <v>20190985</v>
      </c>
      <c r="AG67" s="240">
        <v>19548466</v>
      </c>
      <c r="AH67" s="240">
        <v>19065255</v>
      </c>
      <c r="AI67" s="41">
        <v>20012569</v>
      </c>
      <c r="AJ67" s="383">
        <v>19286851</v>
      </c>
      <c r="AK67" s="171">
        <f t="shared" si="122"/>
        <v>0.24525266105955557</v>
      </c>
      <c r="AL67" s="171">
        <f t="shared" si="122"/>
        <v>0.23821976376269882</v>
      </c>
      <c r="AM67" s="171">
        <f t="shared" si="122"/>
        <v>0.30872458530744612</v>
      </c>
      <c r="AN67" s="171">
        <f t="shared" si="122"/>
        <v>0.35548628599775506</v>
      </c>
      <c r="AO67" s="171">
        <f t="shared" si="122"/>
        <v>0.40815760565695386</v>
      </c>
      <c r="AP67" s="171">
        <f t="shared" si="122"/>
        <v>0.42121169369676742</v>
      </c>
      <c r="AQ67" s="171">
        <f t="shared" si="122"/>
        <v>0.3907903577950837</v>
      </c>
      <c r="AR67" s="171">
        <f t="shared" si="122"/>
        <v>0.27964606736004316</v>
      </c>
      <c r="AS67" s="171">
        <f t="shared" si="122"/>
        <v>0.21521803900094794</v>
      </c>
      <c r="AT67" s="171">
        <f t="shared" si="122"/>
        <v>0.19915926937498898</v>
      </c>
      <c r="AU67" s="171">
        <f t="shared" si="123"/>
        <v>0.1725416065235523</v>
      </c>
      <c r="AV67" s="171">
        <f t="shared" si="123"/>
        <v>0.21921488877285958</v>
      </c>
      <c r="AW67" s="171">
        <f t="shared" si="123"/>
        <v>0.2117463509509907</v>
      </c>
      <c r="AX67" s="171">
        <f t="shared" si="123"/>
        <v>0.19147193856370393</v>
      </c>
      <c r="AY67" s="171">
        <f t="shared" si="123"/>
        <v>0.2340222826112342</v>
      </c>
      <c r="AZ67" s="171">
        <f t="shared" si="123"/>
        <v>0.20078551266297803</v>
      </c>
      <c r="BA67" s="171">
        <f t="shared" si="123"/>
        <v>0.56815929030034862</v>
      </c>
      <c r="BB67" s="171">
        <f t="shared" si="123"/>
        <v>0.38845740005846502</v>
      </c>
      <c r="BC67" s="171">
        <f t="shared" si="123"/>
        <v>0.30570860522145421</v>
      </c>
      <c r="BD67" s="326">
        <f t="shared" si="123"/>
        <v>0.35178095556482808</v>
      </c>
      <c r="BE67" s="326">
        <f t="shared" si="123"/>
        <v>0.4335423175935168</v>
      </c>
      <c r="BF67" s="201">
        <f t="shared" si="123"/>
        <v>0.36410825022042187</v>
      </c>
      <c r="BG67" s="40">
        <f t="shared" si="124"/>
        <v>2586429.58</v>
      </c>
      <c r="BH67" s="62">
        <f t="shared" si="124"/>
        <v>2583628.33</v>
      </c>
      <c r="BI67" s="63">
        <f t="shared" si="124"/>
        <v>3181720.6300000008</v>
      </c>
      <c r="BJ67" s="63">
        <f t="shared" si="124"/>
        <v>3574321.8699999992</v>
      </c>
      <c r="BK67" s="63">
        <f t="shared" si="124"/>
        <v>4086244.4000000004</v>
      </c>
      <c r="BL67" s="63">
        <f t="shared" si="124"/>
        <v>4309894.0500000007</v>
      </c>
      <c r="BM67" s="63">
        <f t="shared" si="124"/>
        <v>4206768.2300000004</v>
      </c>
      <c r="BN67" s="63">
        <f t="shared" si="124"/>
        <v>3082159.75</v>
      </c>
      <c r="BO67" s="63">
        <f t="shared" si="124"/>
        <v>2472388.91</v>
      </c>
      <c r="BP67" s="63">
        <f t="shared" si="124"/>
        <v>2348205.7400000002</v>
      </c>
      <c r="BQ67" s="63">
        <f t="shared" si="125"/>
        <v>2149113.3200000003</v>
      </c>
      <c r="BR67" s="63">
        <f t="shared" si="125"/>
        <v>2794623.0700000003</v>
      </c>
      <c r="BS67" s="63">
        <f t="shared" si="125"/>
        <v>2780739.74</v>
      </c>
      <c r="BT67" s="63">
        <f t="shared" si="125"/>
        <v>2571314</v>
      </c>
      <c r="BU67" s="63">
        <f t="shared" si="125"/>
        <v>3156431</v>
      </c>
      <c r="BV67" s="63">
        <f t="shared" si="125"/>
        <v>2736518</v>
      </c>
      <c r="BW67" s="63">
        <f t="shared" si="125"/>
        <v>8009729</v>
      </c>
      <c r="BX67" s="63">
        <f t="shared" si="125"/>
        <v>5648958</v>
      </c>
      <c r="BY67" s="63">
        <f t="shared" si="125"/>
        <v>4576928</v>
      </c>
      <c r="BZ67" s="339">
        <f t="shared" si="125"/>
        <v>4961450</v>
      </c>
      <c r="CA67" s="339">
        <f t="shared" si="125"/>
        <v>6052347</v>
      </c>
      <c r="CB67" s="360">
        <f t="shared" si="125"/>
        <v>5148053</v>
      </c>
      <c r="CC67" s="369"/>
      <c r="CD67" s="61">
        <f>IF(ISERROR(GETPIVOTDATA("VALUE",'CSS WK pvt'!$J$2,"DT_FILE",CD$8,"COMMODITY",CD$6,"TRIM_CAT",TRIM(B67),"TRIM_LINE",A65))=TRUE,0,GETPIVOTDATA("VALUE",'CSS WK pvt'!$J$2,"DT_FILE",CD$8,"COMMODITY",CD$6,"TRIM_CAT",TRIM(B67),"TRIM_LINE",A65))</f>
        <v>19286851</v>
      </c>
    </row>
    <row r="68" spans="1:82" s="38" customFormat="1" x14ac:dyDescent="0.3">
      <c r="A68" s="140"/>
      <c r="B68" s="39" t="s">
        <v>32</v>
      </c>
      <c r="C68" s="40">
        <v>3068731.97</v>
      </c>
      <c r="D68" s="41">
        <v>3255663</v>
      </c>
      <c r="E68" s="41">
        <v>3048447.72</v>
      </c>
      <c r="F68" s="41">
        <v>2570467.79</v>
      </c>
      <c r="G68" s="41">
        <v>2922503.1</v>
      </c>
      <c r="H68" s="41">
        <v>2905936.49</v>
      </c>
      <c r="I68" s="41">
        <v>3287017.02</v>
      </c>
      <c r="J68" s="41">
        <v>3143218.11</v>
      </c>
      <c r="K68" s="41">
        <v>3295758.01</v>
      </c>
      <c r="L68" s="275">
        <v>3217826.91</v>
      </c>
      <c r="M68" s="42">
        <v>3390222.69</v>
      </c>
      <c r="N68" s="41">
        <v>3611153.08</v>
      </c>
      <c r="O68" s="42">
        <v>4435443.38</v>
      </c>
      <c r="P68" s="41">
        <v>5800236</v>
      </c>
      <c r="Q68" s="41">
        <v>5680928</v>
      </c>
      <c r="R68" s="188">
        <v>5470304</v>
      </c>
      <c r="S68" s="41">
        <v>5489806</v>
      </c>
      <c r="T68" s="41">
        <v>5910450</v>
      </c>
      <c r="U68" s="240">
        <v>6156206</v>
      </c>
      <c r="V68" s="240">
        <v>6096305</v>
      </c>
      <c r="W68" s="240">
        <v>6129588</v>
      </c>
      <c r="X68" s="275">
        <v>6425170</v>
      </c>
      <c r="Y68" s="300">
        <v>6508014</v>
      </c>
      <c r="Z68" s="240">
        <v>6861486</v>
      </c>
      <c r="AA68" s="240">
        <v>6888502</v>
      </c>
      <c r="AB68" s="240">
        <v>6855441</v>
      </c>
      <c r="AC68" s="240">
        <v>6617631</v>
      </c>
      <c r="AD68" s="240">
        <v>6677717</v>
      </c>
      <c r="AE68" s="240">
        <v>6875933</v>
      </c>
      <c r="AF68" s="240">
        <v>6586551</v>
      </c>
      <c r="AG68" s="240">
        <v>6679060</v>
      </c>
      <c r="AH68" s="240">
        <v>7044942</v>
      </c>
      <c r="AI68" s="41">
        <v>7178224</v>
      </c>
      <c r="AJ68" s="383">
        <v>7040856</v>
      </c>
      <c r="AK68" s="171">
        <f t="shared" si="122"/>
        <v>0.4453668236134678</v>
      </c>
      <c r="AL68" s="171">
        <f t="shared" si="122"/>
        <v>0.78158365899664672</v>
      </c>
      <c r="AM68" s="171">
        <f t="shared" si="122"/>
        <v>0.86354778621560213</v>
      </c>
      <c r="AN68" s="171">
        <f t="shared" si="122"/>
        <v>1.128135595116716</v>
      </c>
      <c r="AO68" s="171">
        <f t="shared" si="122"/>
        <v>0.87846028289927214</v>
      </c>
      <c r="AP68" s="171">
        <f t="shared" si="122"/>
        <v>1.0339226340077377</v>
      </c>
      <c r="AQ68" s="171">
        <f t="shared" si="122"/>
        <v>0.87288534331957912</v>
      </c>
      <c r="AR68" s="171">
        <f t="shared" si="122"/>
        <v>0.93951065012157242</v>
      </c>
      <c r="AS68" s="171">
        <f t="shared" si="122"/>
        <v>0.85984164535186869</v>
      </c>
      <c r="AT68" s="171">
        <f t="shared" si="122"/>
        <v>0.99674195651499464</v>
      </c>
      <c r="AU68" s="171">
        <f t="shared" si="123"/>
        <v>0.91964203979768655</v>
      </c>
      <c r="AV68" s="171">
        <f t="shared" si="123"/>
        <v>0.90008173234240174</v>
      </c>
      <c r="AW68" s="171">
        <f t="shared" si="123"/>
        <v>0.55305826494396604</v>
      </c>
      <c r="AX68" s="171">
        <f t="shared" si="123"/>
        <v>0.18192449410679151</v>
      </c>
      <c r="AY68" s="171">
        <f t="shared" si="123"/>
        <v>0.16488556095060525</v>
      </c>
      <c r="AZ68" s="171">
        <f t="shared" si="123"/>
        <v>0.22072137124371882</v>
      </c>
      <c r="BA68" s="171">
        <f t="shared" si="123"/>
        <v>0.25249107163349671</v>
      </c>
      <c r="BB68" s="171">
        <f t="shared" si="123"/>
        <v>0.11439078242773393</v>
      </c>
      <c r="BC68" s="171">
        <f t="shared" si="123"/>
        <v>8.493120600577693E-2</v>
      </c>
      <c r="BD68" s="326">
        <f t="shared" si="123"/>
        <v>0.15560852024299965</v>
      </c>
      <c r="BE68" s="326">
        <f t="shared" si="123"/>
        <v>0.17107772985721062</v>
      </c>
      <c r="BF68" s="201">
        <f t="shared" si="123"/>
        <v>9.5824079362880676E-2</v>
      </c>
      <c r="BG68" s="40">
        <f t="shared" si="124"/>
        <v>1366711.4099999997</v>
      </c>
      <c r="BH68" s="62">
        <f t="shared" si="124"/>
        <v>2544573</v>
      </c>
      <c r="BI68" s="63">
        <f t="shared" si="124"/>
        <v>2632480.2799999998</v>
      </c>
      <c r="BJ68" s="63">
        <f t="shared" si="124"/>
        <v>2899836.21</v>
      </c>
      <c r="BK68" s="63">
        <f t="shared" si="124"/>
        <v>2567302.9</v>
      </c>
      <c r="BL68" s="63">
        <f t="shared" si="124"/>
        <v>3004513.51</v>
      </c>
      <c r="BM68" s="63">
        <f t="shared" si="124"/>
        <v>2869188.98</v>
      </c>
      <c r="BN68" s="63">
        <f t="shared" si="124"/>
        <v>2953086.89</v>
      </c>
      <c r="BO68" s="63">
        <f t="shared" si="124"/>
        <v>2833829.99</v>
      </c>
      <c r="BP68" s="63">
        <f t="shared" si="124"/>
        <v>3207343.09</v>
      </c>
      <c r="BQ68" s="63">
        <f t="shared" si="125"/>
        <v>3117791.31</v>
      </c>
      <c r="BR68" s="63">
        <f t="shared" si="125"/>
        <v>3250332.92</v>
      </c>
      <c r="BS68" s="63">
        <f t="shared" si="125"/>
        <v>2453058.62</v>
      </c>
      <c r="BT68" s="63">
        <f t="shared" si="125"/>
        <v>1055205</v>
      </c>
      <c r="BU68" s="63">
        <f t="shared" si="125"/>
        <v>936703</v>
      </c>
      <c r="BV68" s="63">
        <f t="shared" si="125"/>
        <v>1207413</v>
      </c>
      <c r="BW68" s="63">
        <f t="shared" si="125"/>
        <v>1386127</v>
      </c>
      <c r="BX68" s="63">
        <f t="shared" si="125"/>
        <v>676101</v>
      </c>
      <c r="BY68" s="63">
        <f t="shared" si="125"/>
        <v>522854</v>
      </c>
      <c r="BZ68" s="339">
        <f t="shared" si="125"/>
        <v>948637</v>
      </c>
      <c r="CA68" s="339">
        <f t="shared" si="125"/>
        <v>1048636</v>
      </c>
      <c r="CB68" s="360">
        <f t="shared" si="125"/>
        <v>615686</v>
      </c>
      <c r="CC68" s="369"/>
      <c r="CD68" s="61">
        <f>IF(ISERROR(GETPIVOTDATA("VALUE",'CSS WK pvt'!$J$2,"DT_FILE",CD$8,"COMMODITY",CD$6,"TRIM_CAT",TRIM(B68),"TRIM_LINE",A65))=TRUE,0,GETPIVOTDATA("VALUE",'CSS WK pvt'!$J$2,"DT_FILE",CD$8,"COMMODITY",CD$6,"TRIM_CAT",TRIM(B68),"TRIM_LINE",A65))</f>
        <v>7040856</v>
      </c>
    </row>
    <row r="69" spans="1:82" s="38" customFormat="1" x14ac:dyDescent="0.3">
      <c r="A69" s="140"/>
      <c r="B69" s="39" t="s">
        <v>33</v>
      </c>
      <c r="C69" s="40">
        <v>2730862.27</v>
      </c>
      <c r="D69" s="41">
        <v>2995140.63</v>
      </c>
      <c r="E69" s="41">
        <v>2343513.7200000002</v>
      </c>
      <c r="F69" s="41">
        <v>1994824.81</v>
      </c>
      <c r="G69" s="41">
        <v>2638864.88</v>
      </c>
      <c r="H69" s="41">
        <v>2282766.77</v>
      </c>
      <c r="I69" s="41">
        <v>2738787.06</v>
      </c>
      <c r="J69" s="41">
        <v>2351074.4900000002</v>
      </c>
      <c r="K69" s="41">
        <v>2816810.39</v>
      </c>
      <c r="L69" s="275">
        <v>2651679.0099999998</v>
      </c>
      <c r="M69" s="42">
        <v>2536874.15</v>
      </c>
      <c r="N69" s="41">
        <v>2732070.1</v>
      </c>
      <c r="O69" s="42">
        <v>3551653.7</v>
      </c>
      <c r="P69" s="41">
        <v>5599624</v>
      </c>
      <c r="Q69" s="41">
        <v>4976113</v>
      </c>
      <c r="R69" s="188">
        <v>4735335</v>
      </c>
      <c r="S69" s="41">
        <v>4737768</v>
      </c>
      <c r="T69" s="41">
        <v>4837574</v>
      </c>
      <c r="U69" s="240">
        <v>5016999</v>
      </c>
      <c r="V69" s="240">
        <v>4826913</v>
      </c>
      <c r="W69" s="240">
        <v>5250145</v>
      </c>
      <c r="X69" s="275">
        <v>5097179</v>
      </c>
      <c r="Y69" s="300">
        <v>4968700</v>
      </c>
      <c r="Z69" s="240">
        <v>4934411</v>
      </c>
      <c r="AA69" s="240">
        <v>4738087</v>
      </c>
      <c r="AB69" s="240">
        <v>4730314</v>
      </c>
      <c r="AC69" s="240">
        <v>4343415</v>
      </c>
      <c r="AD69" s="240">
        <v>4605247</v>
      </c>
      <c r="AE69" s="240">
        <v>4698160</v>
      </c>
      <c r="AF69" s="240">
        <v>4323233</v>
      </c>
      <c r="AG69" s="240">
        <v>4353740</v>
      </c>
      <c r="AH69" s="240">
        <v>6059524</v>
      </c>
      <c r="AI69" s="41">
        <v>6932660</v>
      </c>
      <c r="AJ69" s="383">
        <v>6241822</v>
      </c>
      <c r="AK69" s="171">
        <f t="shared" si="122"/>
        <v>0.30056126924335885</v>
      </c>
      <c r="AL69" s="171">
        <f t="shared" si="122"/>
        <v>0.86956964354625321</v>
      </c>
      <c r="AM69" s="171">
        <f t="shared" si="122"/>
        <v>1.1233556080909137</v>
      </c>
      <c r="AN69" s="171">
        <f t="shared" si="122"/>
        <v>1.3738099587802901</v>
      </c>
      <c r="AO69" s="171">
        <f t="shared" si="122"/>
        <v>0.79538105035525741</v>
      </c>
      <c r="AP69" s="171">
        <f t="shared" si="122"/>
        <v>1.119171377284417</v>
      </c>
      <c r="AQ69" s="171">
        <f t="shared" si="122"/>
        <v>0.83183244629467468</v>
      </c>
      <c r="AR69" s="171">
        <f t="shared" si="122"/>
        <v>1.0530668086148132</v>
      </c>
      <c r="AS69" s="171">
        <f t="shared" si="122"/>
        <v>0.86386169926048861</v>
      </c>
      <c r="AT69" s="171">
        <f t="shared" si="122"/>
        <v>0.92224586036904987</v>
      </c>
      <c r="AU69" s="171">
        <f t="shared" si="123"/>
        <v>0.95859144214938696</v>
      </c>
      <c r="AV69" s="171">
        <f t="shared" si="123"/>
        <v>0.80610702485269314</v>
      </c>
      <c r="AW69" s="171">
        <f t="shared" si="123"/>
        <v>0.33405095209592078</v>
      </c>
      <c r="AX69" s="171">
        <f t="shared" si="123"/>
        <v>-0.15524435212078525</v>
      </c>
      <c r="AY69" s="171">
        <f t="shared" si="123"/>
        <v>-0.12714703223178411</v>
      </c>
      <c r="AZ69" s="171">
        <f t="shared" si="123"/>
        <v>-2.7471762821426573E-2</v>
      </c>
      <c r="BA69" s="171">
        <f t="shared" si="123"/>
        <v>-8.3600547768485078E-3</v>
      </c>
      <c r="BB69" s="171">
        <f t="shared" si="123"/>
        <v>-0.10632209450439414</v>
      </c>
      <c r="BC69" s="171">
        <f t="shared" si="123"/>
        <v>-0.13220233848960306</v>
      </c>
      <c r="BD69" s="326">
        <f t="shared" si="123"/>
        <v>0.255362174540954</v>
      </c>
      <c r="BE69" s="326">
        <f t="shared" si="123"/>
        <v>0.32047019653742898</v>
      </c>
      <c r="BF69" s="201">
        <f t="shared" si="123"/>
        <v>0.22456401864639244</v>
      </c>
      <c r="BG69" s="40">
        <f t="shared" si="124"/>
        <v>820791.43000000017</v>
      </c>
      <c r="BH69" s="62">
        <f t="shared" si="124"/>
        <v>2604483.37</v>
      </c>
      <c r="BI69" s="63">
        <f t="shared" si="124"/>
        <v>2632599.2799999998</v>
      </c>
      <c r="BJ69" s="63">
        <f t="shared" si="124"/>
        <v>2740510.19</v>
      </c>
      <c r="BK69" s="63">
        <f t="shared" si="124"/>
        <v>2098903.12</v>
      </c>
      <c r="BL69" s="63">
        <f t="shared" si="124"/>
        <v>2554807.23</v>
      </c>
      <c r="BM69" s="63">
        <f t="shared" si="124"/>
        <v>2278211.94</v>
      </c>
      <c r="BN69" s="63">
        <f t="shared" si="124"/>
        <v>2475838.5099999998</v>
      </c>
      <c r="BO69" s="63">
        <f t="shared" si="124"/>
        <v>2433334.61</v>
      </c>
      <c r="BP69" s="63">
        <f t="shared" si="124"/>
        <v>2445499.9900000002</v>
      </c>
      <c r="BQ69" s="63">
        <f t="shared" si="125"/>
        <v>2431825.85</v>
      </c>
      <c r="BR69" s="63">
        <f t="shared" si="125"/>
        <v>2202340.9</v>
      </c>
      <c r="BS69" s="63">
        <f t="shared" si="125"/>
        <v>1186433.2999999998</v>
      </c>
      <c r="BT69" s="63">
        <f t="shared" si="125"/>
        <v>-869310</v>
      </c>
      <c r="BU69" s="63">
        <f t="shared" si="125"/>
        <v>-632698</v>
      </c>
      <c r="BV69" s="63">
        <f t="shared" si="125"/>
        <v>-130088</v>
      </c>
      <c r="BW69" s="63">
        <f t="shared" si="125"/>
        <v>-39608</v>
      </c>
      <c r="BX69" s="63">
        <f t="shared" si="125"/>
        <v>-514341</v>
      </c>
      <c r="BY69" s="63">
        <f t="shared" si="125"/>
        <v>-663259</v>
      </c>
      <c r="BZ69" s="339">
        <f t="shared" si="125"/>
        <v>1232611</v>
      </c>
      <c r="CA69" s="339">
        <f t="shared" si="125"/>
        <v>1682515</v>
      </c>
      <c r="CB69" s="360">
        <f t="shared" si="125"/>
        <v>1144643</v>
      </c>
      <c r="CC69" s="369"/>
      <c r="CD69" s="61">
        <f>IF(ISERROR(GETPIVOTDATA("VALUE",'CSS WK pvt'!$J$2,"DT_FILE",CD$8,"COMMODITY",CD$6,"TRIM_CAT",TRIM(B69),"TRIM_LINE",A65))=TRUE,0,GETPIVOTDATA("VALUE",'CSS WK pvt'!$J$2,"DT_FILE",CD$8,"COMMODITY",CD$6,"TRIM_CAT",TRIM(B69),"TRIM_LINE",A65))</f>
        <v>6241822</v>
      </c>
    </row>
    <row r="70" spans="1:82" s="38" customFormat="1" x14ac:dyDescent="0.3">
      <c r="A70" s="140"/>
      <c r="B70" s="39" t="s">
        <v>34</v>
      </c>
      <c r="C70" s="40">
        <v>2292944.7000000002</v>
      </c>
      <c r="D70" s="41">
        <v>2622382</v>
      </c>
      <c r="E70" s="41">
        <v>1924769.8</v>
      </c>
      <c r="F70" s="41">
        <v>1622150.93</v>
      </c>
      <c r="G70" s="41">
        <v>2202562.6800000002</v>
      </c>
      <c r="H70" s="41">
        <v>1463114.88</v>
      </c>
      <c r="I70" s="41">
        <v>2656610.21</v>
      </c>
      <c r="J70" s="41">
        <v>1344464.39</v>
      </c>
      <c r="K70" s="41">
        <v>1843595.82</v>
      </c>
      <c r="L70" s="275">
        <v>2628496.7400000002</v>
      </c>
      <c r="M70" s="42">
        <v>2768601.02</v>
      </c>
      <c r="N70" s="41">
        <v>1845385.03</v>
      </c>
      <c r="O70" s="42">
        <v>2996523.2</v>
      </c>
      <c r="P70" s="41">
        <v>2945429</v>
      </c>
      <c r="Q70" s="41">
        <v>2690881</v>
      </c>
      <c r="R70" s="188">
        <v>2764449</v>
      </c>
      <c r="S70" s="41">
        <v>3789569</v>
      </c>
      <c r="T70" s="41">
        <v>3944690</v>
      </c>
      <c r="U70" s="240">
        <v>2727112</v>
      </c>
      <c r="V70" s="240">
        <v>3276198</v>
      </c>
      <c r="W70" s="240">
        <v>3563855</v>
      </c>
      <c r="X70" s="275">
        <v>3832140</v>
      </c>
      <c r="Y70" s="300">
        <v>4532351</v>
      </c>
      <c r="Z70" s="240">
        <v>3776066</v>
      </c>
      <c r="AA70" s="240">
        <v>3005073</v>
      </c>
      <c r="AB70" s="240">
        <v>2854594</v>
      </c>
      <c r="AC70" s="240">
        <v>2998095</v>
      </c>
      <c r="AD70" s="240">
        <v>4091482</v>
      </c>
      <c r="AE70" s="240">
        <v>5248464</v>
      </c>
      <c r="AF70" s="240">
        <v>4389045</v>
      </c>
      <c r="AG70" s="240">
        <v>4927679</v>
      </c>
      <c r="AH70" s="240">
        <v>5124361</v>
      </c>
      <c r="AI70" s="41">
        <v>6383678</v>
      </c>
      <c r="AJ70" s="383">
        <v>6129774</v>
      </c>
      <c r="AK70" s="171">
        <f t="shared" si="122"/>
        <v>0.30684494920440075</v>
      </c>
      <c r="AL70" s="171">
        <f t="shared" si="122"/>
        <v>0.12318838369085816</v>
      </c>
      <c r="AM70" s="171">
        <f t="shared" si="122"/>
        <v>0.39802744203488644</v>
      </c>
      <c r="AN70" s="171">
        <f t="shared" si="122"/>
        <v>0.70418729162273463</v>
      </c>
      <c r="AO70" s="171">
        <f t="shared" si="122"/>
        <v>0.72052719970720636</v>
      </c>
      <c r="AP70" s="171">
        <f t="shared" si="122"/>
        <v>1.6960904122579905</v>
      </c>
      <c r="AQ70" s="171">
        <f t="shared" si="122"/>
        <v>2.6538251541237599E-2</v>
      </c>
      <c r="AR70" s="171">
        <f t="shared" si="122"/>
        <v>1.4368053362871145</v>
      </c>
      <c r="AS70" s="171">
        <f t="shared" si="122"/>
        <v>0.93309995680072644</v>
      </c>
      <c r="AT70" s="171">
        <f t="shared" si="122"/>
        <v>0.45792077337710513</v>
      </c>
      <c r="AU70" s="171">
        <f t="shared" si="123"/>
        <v>0.63705458722976271</v>
      </c>
      <c r="AV70" s="171">
        <f t="shared" si="123"/>
        <v>1.0462212159594684</v>
      </c>
      <c r="AW70" s="171">
        <f t="shared" si="123"/>
        <v>2.8532400483332861E-3</v>
      </c>
      <c r="AX70" s="171">
        <f t="shared" si="123"/>
        <v>-3.0839310674268504E-2</v>
      </c>
      <c r="AY70" s="171">
        <f t="shared" si="123"/>
        <v>0.11416855669202763</v>
      </c>
      <c r="AZ70" s="171">
        <f t="shared" si="123"/>
        <v>0.4800352619997692</v>
      </c>
      <c r="BA70" s="171">
        <f t="shared" si="123"/>
        <v>0.38497649732726863</v>
      </c>
      <c r="BB70" s="171">
        <f t="shared" si="123"/>
        <v>0.11264636764866187</v>
      </c>
      <c r="BC70" s="171">
        <f t="shared" si="123"/>
        <v>0.8069221212770139</v>
      </c>
      <c r="BD70" s="326">
        <f t="shared" si="123"/>
        <v>0.56411822484477436</v>
      </c>
      <c r="BE70" s="326">
        <f t="shared" si="123"/>
        <v>0.79122831877278954</v>
      </c>
      <c r="BF70" s="201">
        <f t="shared" si="123"/>
        <v>0.59956943117944539</v>
      </c>
      <c r="BG70" s="40">
        <f t="shared" si="124"/>
        <v>703578.5</v>
      </c>
      <c r="BH70" s="62">
        <f t="shared" si="124"/>
        <v>323047</v>
      </c>
      <c r="BI70" s="63">
        <f t="shared" si="124"/>
        <v>766111.2</v>
      </c>
      <c r="BJ70" s="63">
        <f t="shared" si="124"/>
        <v>1142298.07</v>
      </c>
      <c r="BK70" s="63">
        <f t="shared" si="124"/>
        <v>1587006.3199999998</v>
      </c>
      <c r="BL70" s="63">
        <f t="shared" si="124"/>
        <v>2481575.12</v>
      </c>
      <c r="BM70" s="63">
        <f t="shared" si="124"/>
        <v>70501.790000000037</v>
      </c>
      <c r="BN70" s="63">
        <f t="shared" si="124"/>
        <v>1931733.61</v>
      </c>
      <c r="BO70" s="63">
        <f t="shared" si="124"/>
        <v>1720259.18</v>
      </c>
      <c r="BP70" s="63">
        <f t="shared" si="124"/>
        <v>1203643.2599999998</v>
      </c>
      <c r="BQ70" s="63">
        <f t="shared" si="125"/>
        <v>1763749.98</v>
      </c>
      <c r="BR70" s="63">
        <f t="shared" si="125"/>
        <v>1930680.97</v>
      </c>
      <c r="BS70" s="63">
        <f t="shared" si="125"/>
        <v>8549.7999999998137</v>
      </c>
      <c r="BT70" s="63">
        <f t="shared" si="125"/>
        <v>-90835</v>
      </c>
      <c r="BU70" s="63">
        <f t="shared" si="125"/>
        <v>307214</v>
      </c>
      <c r="BV70" s="63">
        <f t="shared" si="125"/>
        <v>1327033</v>
      </c>
      <c r="BW70" s="63">
        <f t="shared" si="125"/>
        <v>1458895</v>
      </c>
      <c r="BX70" s="63">
        <f t="shared" si="125"/>
        <v>444355</v>
      </c>
      <c r="BY70" s="63">
        <f t="shared" si="125"/>
        <v>2200567</v>
      </c>
      <c r="BZ70" s="339">
        <f t="shared" si="125"/>
        <v>1848163</v>
      </c>
      <c r="CA70" s="339">
        <f t="shared" si="125"/>
        <v>2819823</v>
      </c>
      <c r="CB70" s="360">
        <f t="shared" si="125"/>
        <v>2297634</v>
      </c>
      <c r="CC70" s="369"/>
      <c r="CD70" s="61">
        <f>IF(ISERROR(GETPIVOTDATA("VALUE",'CSS WK pvt'!$J$2,"DT_FILE",CD$8,"COMMODITY",CD$6,"TRIM_CAT",TRIM(B70),"TRIM_LINE",A65))=TRUE,0,GETPIVOTDATA("VALUE",'CSS WK pvt'!$J$2,"DT_FILE",CD$8,"COMMODITY",CD$6,"TRIM_CAT",TRIM(B70),"TRIM_LINE",A65))</f>
        <v>6129774</v>
      </c>
    </row>
    <row r="71" spans="1:82" s="123" customFormat="1" ht="15" thickBot="1" x14ac:dyDescent="0.35">
      <c r="A71" s="141"/>
      <c r="B71" s="50" t="s">
        <v>35</v>
      </c>
      <c r="C71" s="119">
        <f t="shared" ref="C71:O71" si="126">SUM(C66:C70)</f>
        <v>42587478.610000007</v>
      </c>
      <c r="D71" s="120">
        <f t="shared" si="126"/>
        <v>44597280.270000003</v>
      </c>
      <c r="E71" s="120">
        <f t="shared" si="126"/>
        <v>40542643.239999995</v>
      </c>
      <c r="F71" s="120">
        <f t="shared" si="126"/>
        <v>37794169.850000001</v>
      </c>
      <c r="G71" s="120">
        <f t="shared" si="126"/>
        <v>40036174.220000006</v>
      </c>
      <c r="H71" s="120">
        <f t="shared" si="126"/>
        <v>41571341.490000002</v>
      </c>
      <c r="I71" s="120">
        <f t="shared" si="126"/>
        <v>46421440.790000007</v>
      </c>
      <c r="J71" s="120">
        <f t="shared" si="126"/>
        <v>44880108.690000005</v>
      </c>
      <c r="K71" s="120">
        <f t="shared" si="126"/>
        <v>47837157.579999998</v>
      </c>
      <c r="L71" s="276">
        <f t="shared" si="126"/>
        <v>48958381.969999999</v>
      </c>
      <c r="M71" s="36">
        <f t="shared" si="126"/>
        <v>51936610.730000004</v>
      </c>
      <c r="N71" s="120">
        <f t="shared" si="126"/>
        <v>55323642.130000003</v>
      </c>
      <c r="O71" s="36">
        <f t="shared" si="126"/>
        <v>60948018.13000001</v>
      </c>
      <c r="P71" s="120">
        <v>67922740</v>
      </c>
      <c r="Q71" s="120">
        <v>68692135</v>
      </c>
      <c r="R71" s="120">
        <v>69664551</v>
      </c>
      <c r="S71" s="120">
        <v>71647966</v>
      </c>
      <c r="T71" s="120">
        <v>79285372</v>
      </c>
      <c r="U71" s="243">
        <v>86280213</v>
      </c>
      <c r="V71" s="243">
        <v>88912848</v>
      </c>
      <c r="W71" s="243">
        <v>91410550</v>
      </c>
      <c r="X71" s="276">
        <v>95000147</v>
      </c>
      <c r="Y71" s="263">
        <v>96177644</v>
      </c>
      <c r="Z71" s="243">
        <v>101499870</v>
      </c>
      <c r="AA71" s="243">
        <v>101526949</v>
      </c>
      <c r="AB71" s="243">
        <v>103772430</v>
      </c>
      <c r="AC71" s="243">
        <v>103294629</v>
      </c>
      <c r="AD71" s="243">
        <v>101790359</v>
      </c>
      <c r="AE71" s="243">
        <v>98559480</v>
      </c>
      <c r="AF71" s="243">
        <v>95829150</v>
      </c>
      <c r="AG71" s="243">
        <v>95589100</v>
      </c>
      <c r="AH71" s="243">
        <v>97991960</v>
      </c>
      <c r="AI71" s="120">
        <v>99694174</v>
      </c>
      <c r="AJ71" s="386">
        <v>97386774</v>
      </c>
      <c r="AK71" s="172">
        <f t="shared" si="122"/>
        <v>0.4311253006579438</v>
      </c>
      <c r="AL71" s="175">
        <f t="shared" si="122"/>
        <v>0.52302426490547049</v>
      </c>
      <c r="AM71" s="176">
        <f t="shared" si="122"/>
        <v>0.69431811816915001</v>
      </c>
      <c r="AN71" s="176">
        <f t="shared" si="122"/>
        <v>0.84326183843934854</v>
      </c>
      <c r="AO71" s="176">
        <f t="shared" si="122"/>
        <v>0.78958073282157848</v>
      </c>
      <c r="AP71" s="176">
        <f t="shared" si="122"/>
        <v>0.90721225628651214</v>
      </c>
      <c r="AQ71" s="176">
        <f t="shared" si="122"/>
        <v>0.85862850294354232</v>
      </c>
      <c r="AR71" s="176">
        <f t="shared" si="122"/>
        <v>0.98111926631343438</v>
      </c>
      <c r="AS71" s="176">
        <f t="shared" si="122"/>
        <v>0.91086917836057602</v>
      </c>
      <c r="AT71" s="176">
        <f t="shared" si="122"/>
        <v>0.94042660679049406</v>
      </c>
      <c r="AU71" s="176">
        <f t="shared" si="123"/>
        <v>0.85182749987274708</v>
      </c>
      <c r="AV71" s="176">
        <f t="shared" si="123"/>
        <v>0.83465632579819438</v>
      </c>
      <c r="AW71" s="176">
        <f t="shared" si="123"/>
        <v>0.66579574061697189</v>
      </c>
      <c r="AX71" s="176">
        <f t="shared" si="123"/>
        <v>0.52780099860517993</v>
      </c>
      <c r="AY71" s="176">
        <f t="shared" si="123"/>
        <v>0.50373298194909799</v>
      </c>
      <c r="AZ71" s="176">
        <f t="shared" si="123"/>
        <v>0.46115000439750198</v>
      </c>
      <c r="BA71" s="176">
        <f t="shared" si="123"/>
        <v>0.37560750852299141</v>
      </c>
      <c r="BB71" s="176">
        <f t="shared" si="123"/>
        <v>0.2086611638777453</v>
      </c>
      <c r="BC71" s="176">
        <f t="shared" si="123"/>
        <v>0.10789133077360391</v>
      </c>
      <c r="BD71" s="327">
        <f t="shared" si="123"/>
        <v>0.10211248660036173</v>
      </c>
      <c r="BE71" s="327">
        <f t="shared" si="123"/>
        <v>9.0619999551474095E-2</v>
      </c>
      <c r="BF71" s="177">
        <f t="shared" si="123"/>
        <v>2.5122350600152228E-2</v>
      </c>
      <c r="BG71" s="119">
        <f t="shared" ref="BG71:CD71" si="127">SUM(BG66:BG70)</f>
        <v>18360539.520000003</v>
      </c>
      <c r="BH71" s="121">
        <f t="shared" si="127"/>
        <v>23325459.73</v>
      </c>
      <c r="BI71" s="122">
        <f t="shared" si="127"/>
        <v>28149491.760000002</v>
      </c>
      <c r="BJ71" s="122">
        <f t="shared" si="127"/>
        <v>31870381.150000002</v>
      </c>
      <c r="BK71" s="122">
        <f t="shared" ref="BK71:BL71" si="128">SUM(BK66:BK70)</f>
        <v>31611791.779999997</v>
      </c>
      <c r="BL71" s="122">
        <f t="shared" si="128"/>
        <v>37714030.509999998</v>
      </c>
      <c r="BM71" s="122">
        <f t="shared" ref="BM71:BN71" si="129">SUM(BM66:BM70)</f>
        <v>39858772.209999993</v>
      </c>
      <c r="BN71" s="122">
        <f t="shared" si="129"/>
        <v>44032739.309999995</v>
      </c>
      <c r="BO71" s="122">
        <f t="shared" ref="BO71:BP71" si="130">SUM(BO66:BO70)</f>
        <v>43573392.420000002</v>
      </c>
      <c r="BP71" s="122">
        <f t="shared" si="130"/>
        <v>46041765.030000001</v>
      </c>
      <c r="BQ71" s="122">
        <f t="shared" ref="BQ71:BR71" si="131">SUM(BQ66:BQ70)</f>
        <v>44241033.270000003</v>
      </c>
      <c r="BR71" s="122">
        <f t="shared" si="131"/>
        <v>46176227.869999997</v>
      </c>
      <c r="BS71" s="122">
        <f t="shared" ref="BS71:BT71" si="132">SUM(BS66:BS70)</f>
        <v>40578930.86999999</v>
      </c>
      <c r="BT71" s="122">
        <f t="shared" si="132"/>
        <v>35849690</v>
      </c>
      <c r="BU71" s="122">
        <f t="shared" ref="BU71:BV71" si="133">SUM(BU66:BU70)</f>
        <v>34602494</v>
      </c>
      <c r="BV71" s="122">
        <f t="shared" si="133"/>
        <v>32125808</v>
      </c>
      <c r="BW71" s="122">
        <f t="shared" ref="BW71" si="134">SUM(BW66:BW70)</f>
        <v>26911514</v>
      </c>
      <c r="BX71" s="122">
        <f t="shared" ref="BX71:BY71" si="135">SUM(BX66:BX70)</f>
        <v>16543778</v>
      </c>
      <c r="BY71" s="122">
        <f t="shared" si="135"/>
        <v>9308887</v>
      </c>
      <c r="BZ71" s="347">
        <f t="shared" ref="BZ71:CA71" si="136">SUM(BZ66:BZ70)</f>
        <v>9079112</v>
      </c>
      <c r="CA71" s="347">
        <f t="shared" si="136"/>
        <v>8283624</v>
      </c>
      <c r="CB71" s="347">
        <f t="shared" ref="CB71" si="137">SUM(CB66:CB70)</f>
        <v>2386627</v>
      </c>
      <c r="CC71" s="370"/>
      <c r="CD71" s="36">
        <f t="shared" si="127"/>
        <v>97386774</v>
      </c>
    </row>
    <row r="72" spans="1:82" s="57" customFormat="1" x14ac:dyDescent="0.3">
      <c r="A72" s="140">
        <f>+A65+1</f>
        <v>10</v>
      </c>
      <c r="B72" s="71" t="s">
        <v>28</v>
      </c>
      <c r="C72" s="72"/>
      <c r="D72" s="73"/>
      <c r="E72" s="73"/>
      <c r="F72" s="73"/>
      <c r="G72" s="73"/>
      <c r="H72" s="73"/>
      <c r="I72" s="73"/>
      <c r="J72" s="73"/>
      <c r="K72" s="73"/>
      <c r="L72" s="268"/>
      <c r="M72" s="74"/>
      <c r="N72" s="73"/>
      <c r="O72" s="74"/>
      <c r="P72" s="73"/>
      <c r="Q72" s="73"/>
      <c r="R72" s="73"/>
      <c r="S72" s="73"/>
      <c r="T72" s="73"/>
      <c r="U72" s="235"/>
      <c r="V72" s="235"/>
      <c r="W72" s="235"/>
      <c r="X72" s="268"/>
      <c r="Y72" s="295"/>
      <c r="Z72" s="235"/>
      <c r="AA72" s="235"/>
      <c r="AB72" s="235"/>
      <c r="AC72" s="235"/>
      <c r="AD72" s="235"/>
      <c r="AE72" s="235"/>
      <c r="AF72" s="235"/>
      <c r="AG72" s="235"/>
      <c r="AH72" s="235"/>
      <c r="AI72" s="73"/>
      <c r="AJ72" s="378"/>
      <c r="AK72" s="194"/>
      <c r="AL72" s="195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328"/>
      <c r="BE72" s="328"/>
      <c r="BF72" s="197"/>
      <c r="BG72" s="72"/>
      <c r="BH72" s="75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341"/>
      <c r="CA72" s="341"/>
      <c r="CB72" s="341"/>
      <c r="CC72" s="367"/>
      <c r="CD72" s="74"/>
    </row>
    <row r="73" spans="1:82" s="57" customFormat="1" x14ac:dyDescent="0.3">
      <c r="A73" s="140"/>
      <c r="B73" s="58" t="s">
        <v>30</v>
      </c>
      <c r="C73" s="77">
        <v>219736184</v>
      </c>
      <c r="D73" s="78">
        <v>183753979</v>
      </c>
      <c r="E73" s="78">
        <v>185764185</v>
      </c>
      <c r="F73" s="78">
        <v>191785656</v>
      </c>
      <c r="G73" s="78">
        <v>270542849</v>
      </c>
      <c r="H73" s="78">
        <v>344045731</v>
      </c>
      <c r="I73" s="78">
        <v>261815047</v>
      </c>
      <c r="J73" s="78">
        <v>185762701</v>
      </c>
      <c r="K73" s="78">
        <v>176457939</v>
      </c>
      <c r="L73" s="269">
        <v>218680024</v>
      </c>
      <c r="M73" s="79">
        <v>262620380</v>
      </c>
      <c r="N73" s="78">
        <v>206990343</v>
      </c>
      <c r="O73" s="79">
        <v>202833419</v>
      </c>
      <c r="P73" s="224">
        <v>205593448</v>
      </c>
      <c r="Q73" s="224">
        <v>201016204</v>
      </c>
      <c r="R73" s="224">
        <v>210448899</v>
      </c>
      <c r="S73" s="224">
        <v>316255729</v>
      </c>
      <c r="T73" s="224">
        <v>382026612</v>
      </c>
      <c r="U73" s="224">
        <v>266952054</v>
      </c>
      <c r="V73" s="249">
        <v>206584212</v>
      </c>
      <c r="W73" s="249">
        <v>198500947</v>
      </c>
      <c r="X73" s="310">
        <v>226743311</v>
      </c>
      <c r="Y73" s="305">
        <v>269767074</v>
      </c>
      <c r="Z73" s="249">
        <v>253425366</v>
      </c>
      <c r="AA73" s="249">
        <v>228598440</v>
      </c>
      <c r="AB73" s="249">
        <v>201347299</v>
      </c>
      <c r="AC73" s="249">
        <v>178250658</v>
      </c>
      <c r="AD73" s="249">
        <v>232961142</v>
      </c>
      <c r="AE73" s="249">
        <v>283114967</v>
      </c>
      <c r="AF73" s="249">
        <v>320714211</v>
      </c>
      <c r="AG73" s="249">
        <v>305702220</v>
      </c>
      <c r="AH73" s="249">
        <v>211784506</v>
      </c>
      <c r="AI73" s="224">
        <v>175259157</v>
      </c>
      <c r="AJ73" s="387">
        <v>222968548</v>
      </c>
      <c r="AK73" s="198">
        <f t="shared" ref="AK73:AQ78" si="138">IF(ISERROR((O73-C73)/C73)=TRUE,0,(O73-C73)/C73)</f>
        <v>-7.6922993256313216E-2</v>
      </c>
      <c r="AL73" s="199">
        <f t="shared" si="138"/>
        <v>0.11885167939683092</v>
      </c>
      <c r="AM73" s="199">
        <f t="shared" si="138"/>
        <v>8.2104195703816649E-2</v>
      </c>
      <c r="AN73" s="199">
        <f t="shared" si="138"/>
        <v>9.7313028457143846E-2</v>
      </c>
      <c r="AO73" s="199">
        <f t="shared" si="138"/>
        <v>0.16896724555451104</v>
      </c>
      <c r="AP73" s="199">
        <f t="shared" si="138"/>
        <v>0.11039486201327113</v>
      </c>
      <c r="AQ73" s="199">
        <f t="shared" si="138"/>
        <v>1.962074777161299E-2</v>
      </c>
      <c r="AR73" s="250">
        <f t="shared" ref="AR73:BF78" si="139">IF(ISERROR((V73-J73)/J73)=TRUE,"N/A",(V73-J73)/J73)</f>
        <v>0.11208660774156164</v>
      </c>
      <c r="AS73" s="250">
        <f t="shared" si="139"/>
        <v>0.12491933275951954</v>
      </c>
      <c r="AT73" s="250">
        <f t="shared" si="139"/>
        <v>3.6872535737420623E-2</v>
      </c>
      <c r="AU73" s="250">
        <f t="shared" si="139"/>
        <v>2.7213021319975245E-2</v>
      </c>
      <c r="AV73" s="250">
        <f t="shared" si="139"/>
        <v>0.22433424828906148</v>
      </c>
      <c r="AW73" s="250">
        <f t="shared" si="139"/>
        <v>0.12702552235733897</v>
      </c>
      <c r="AX73" s="250">
        <f t="shared" si="139"/>
        <v>-2.0653133848895808E-2</v>
      </c>
      <c r="AY73" s="250">
        <f t="shared" si="139"/>
        <v>-0.11325229283505921</v>
      </c>
      <c r="AZ73" s="250">
        <f t="shared" si="139"/>
        <v>0.10697249121745227</v>
      </c>
      <c r="BA73" s="250">
        <f t="shared" si="139"/>
        <v>-0.10479102498725011</v>
      </c>
      <c r="BB73" s="250">
        <f t="shared" si="139"/>
        <v>-0.16049248684277523</v>
      </c>
      <c r="BC73" s="250">
        <f t="shared" si="139"/>
        <v>0.14515777428706356</v>
      </c>
      <c r="BD73" s="331">
        <f t="shared" si="139"/>
        <v>2.5172756183323437E-2</v>
      </c>
      <c r="BE73" s="331">
        <f t="shared" si="139"/>
        <v>-0.11708654468031329</v>
      </c>
      <c r="BF73" s="201">
        <f t="shared" si="139"/>
        <v>-1.6647736964553718E-2</v>
      </c>
      <c r="BG73" s="77">
        <f t="shared" ref="BG73:BM77" si="140">O73-C73</f>
        <v>-16902765</v>
      </c>
      <c r="BH73" s="94">
        <f t="shared" si="140"/>
        <v>21839469</v>
      </c>
      <c r="BI73" s="94">
        <f t="shared" si="140"/>
        <v>15252019</v>
      </c>
      <c r="BJ73" s="94">
        <f t="shared" si="140"/>
        <v>18663243</v>
      </c>
      <c r="BK73" s="94">
        <f t="shared" si="140"/>
        <v>45712880</v>
      </c>
      <c r="BL73" s="94">
        <f t="shared" si="140"/>
        <v>37980881</v>
      </c>
      <c r="BM73" s="94">
        <f t="shared" si="140"/>
        <v>5137007</v>
      </c>
      <c r="BN73" s="252">
        <f t="shared" ref="BN73:CB77" si="141">IF(ISERROR(V73-J73)=TRUE,"N/A",V73-J73)</f>
        <v>20821511</v>
      </c>
      <c r="BO73" s="252">
        <f t="shared" si="141"/>
        <v>22043008</v>
      </c>
      <c r="BP73" s="252">
        <f t="shared" si="141"/>
        <v>8063287</v>
      </c>
      <c r="BQ73" s="252">
        <f t="shared" si="141"/>
        <v>7146694</v>
      </c>
      <c r="BR73" s="252">
        <f t="shared" si="141"/>
        <v>46435023</v>
      </c>
      <c r="BS73" s="252">
        <f t="shared" si="141"/>
        <v>25765021</v>
      </c>
      <c r="BT73" s="252">
        <f t="shared" si="141"/>
        <v>-4246149</v>
      </c>
      <c r="BU73" s="252">
        <f t="shared" si="141"/>
        <v>-22765546</v>
      </c>
      <c r="BV73" s="252">
        <f t="shared" si="141"/>
        <v>22512243</v>
      </c>
      <c r="BW73" s="252">
        <f t="shared" si="141"/>
        <v>-33140762</v>
      </c>
      <c r="BX73" s="252">
        <f t="shared" si="141"/>
        <v>-61312401</v>
      </c>
      <c r="BY73" s="252">
        <f t="shared" si="141"/>
        <v>38750166</v>
      </c>
      <c r="BZ73" s="348">
        <f t="shared" si="141"/>
        <v>5200294</v>
      </c>
      <c r="CA73" s="348">
        <f t="shared" si="141"/>
        <v>-23241790</v>
      </c>
      <c r="CB73" s="359">
        <f t="shared" si="141"/>
        <v>-3774763</v>
      </c>
      <c r="CC73" s="367"/>
      <c r="CD73" s="149" t="s">
        <v>144</v>
      </c>
    </row>
    <row r="74" spans="1:82" s="57" customFormat="1" x14ac:dyDescent="0.3">
      <c r="A74" s="140"/>
      <c r="B74" s="58" t="s">
        <v>31</v>
      </c>
      <c r="C74" s="77">
        <v>18355960</v>
      </c>
      <c r="D74" s="78">
        <v>15649880</v>
      </c>
      <c r="E74" s="78">
        <v>15401111</v>
      </c>
      <c r="F74" s="78">
        <v>15247635</v>
      </c>
      <c r="G74" s="78">
        <v>20211493</v>
      </c>
      <c r="H74" s="78">
        <v>25407523</v>
      </c>
      <c r="I74" s="78">
        <v>18833878</v>
      </c>
      <c r="J74" s="78">
        <v>13864421</v>
      </c>
      <c r="K74" s="78">
        <v>13701980</v>
      </c>
      <c r="L74" s="269">
        <v>17303240</v>
      </c>
      <c r="M74" s="79">
        <v>19548134</v>
      </c>
      <c r="N74" s="78">
        <v>16158060</v>
      </c>
      <c r="O74" s="79">
        <v>16532919</v>
      </c>
      <c r="P74" s="224">
        <v>16772046</v>
      </c>
      <c r="Q74" s="224">
        <v>16426723</v>
      </c>
      <c r="R74" s="224">
        <v>16372521</v>
      </c>
      <c r="S74" s="224">
        <v>23097518</v>
      </c>
      <c r="T74" s="224">
        <v>29029822</v>
      </c>
      <c r="U74" s="224">
        <v>19862580</v>
      </c>
      <c r="V74" s="249">
        <v>14626519</v>
      </c>
      <c r="W74" s="249">
        <v>14668071</v>
      </c>
      <c r="X74" s="310">
        <v>15816077</v>
      </c>
      <c r="Y74" s="305">
        <v>20163375</v>
      </c>
      <c r="Z74" s="249">
        <v>19439767</v>
      </c>
      <c r="AA74" s="249">
        <v>17435177</v>
      </c>
      <c r="AB74" s="249">
        <v>15631431</v>
      </c>
      <c r="AC74" s="249">
        <v>13396485</v>
      </c>
      <c r="AD74" s="249">
        <v>16906475</v>
      </c>
      <c r="AE74" s="249">
        <v>22940181</v>
      </c>
      <c r="AF74" s="249">
        <v>25073556</v>
      </c>
      <c r="AG74" s="249">
        <v>23481854</v>
      </c>
      <c r="AH74" s="249">
        <v>17492316</v>
      </c>
      <c r="AI74" s="224">
        <v>15120273</v>
      </c>
      <c r="AJ74" s="387">
        <v>18576304</v>
      </c>
      <c r="AK74" s="198">
        <f t="shared" si="138"/>
        <v>-9.9316025966498078E-2</v>
      </c>
      <c r="AL74" s="199">
        <f t="shared" si="138"/>
        <v>7.1704447574038904E-2</v>
      </c>
      <c r="AM74" s="199">
        <f t="shared" si="138"/>
        <v>6.6593377581656288E-2</v>
      </c>
      <c r="AN74" s="199">
        <f t="shared" si="138"/>
        <v>7.3774457481438918E-2</v>
      </c>
      <c r="AO74" s="199">
        <f t="shared" si="138"/>
        <v>0.14279128216802192</v>
      </c>
      <c r="AP74" s="199">
        <f t="shared" si="138"/>
        <v>0.14256797091160756</v>
      </c>
      <c r="AQ74" s="199">
        <f t="shared" si="138"/>
        <v>5.4619765509790391E-2</v>
      </c>
      <c r="AR74" s="250">
        <f t="shared" si="139"/>
        <v>5.496789227620829E-2</v>
      </c>
      <c r="AS74" s="250">
        <f t="shared" si="139"/>
        <v>7.0507401120130084E-2</v>
      </c>
      <c r="AT74" s="250">
        <f t="shared" si="139"/>
        <v>-8.594708274288515E-2</v>
      </c>
      <c r="AU74" s="250">
        <f t="shared" si="139"/>
        <v>3.1473131911209533E-2</v>
      </c>
      <c r="AV74" s="250">
        <f t="shared" si="139"/>
        <v>0.20310031030952974</v>
      </c>
      <c r="AW74" s="250">
        <f t="shared" si="139"/>
        <v>5.4573424088027046E-2</v>
      </c>
      <c r="AX74" s="250">
        <f t="shared" si="139"/>
        <v>-6.800690863833786E-2</v>
      </c>
      <c r="AY74" s="250">
        <f t="shared" si="139"/>
        <v>-0.18447002484914368</v>
      </c>
      <c r="AZ74" s="250">
        <f t="shared" si="139"/>
        <v>3.2612815094266792E-2</v>
      </c>
      <c r="BA74" s="250">
        <f t="shared" si="139"/>
        <v>-6.81185744719411E-3</v>
      </c>
      <c r="BB74" s="250">
        <f t="shared" si="139"/>
        <v>-0.13628281978442719</v>
      </c>
      <c r="BC74" s="250">
        <f t="shared" si="139"/>
        <v>0.18221570410289095</v>
      </c>
      <c r="BD74" s="331">
        <f t="shared" si="139"/>
        <v>0.19593158153351456</v>
      </c>
      <c r="BE74" s="331">
        <f t="shared" si="139"/>
        <v>3.082900266844904E-2</v>
      </c>
      <c r="BF74" s="201">
        <f t="shared" si="139"/>
        <v>0.17452033143237733</v>
      </c>
      <c r="BG74" s="77">
        <f t="shared" si="140"/>
        <v>-1823041</v>
      </c>
      <c r="BH74" s="94">
        <f t="shared" si="140"/>
        <v>1122166</v>
      </c>
      <c r="BI74" s="94">
        <f t="shared" si="140"/>
        <v>1025612</v>
      </c>
      <c r="BJ74" s="94">
        <f t="shared" si="140"/>
        <v>1124886</v>
      </c>
      <c r="BK74" s="94">
        <f t="shared" si="140"/>
        <v>2886025</v>
      </c>
      <c r="BL74" s="94">
        <f t="shared" si="140"/>
        <v>3622299</v>
      </c>
      <c r="BM74" s="94">
        <f t="shared" si="140"/>
        <v>1028702</v>
      </c>
      <c r="BN74" s="252">
        <f t="shared" si="141"/>
        <v>762098</v>
      </c>
      <c r="BO74" s="252">
        <f t="shared" si="141"/>
        <v>966091</v>
      </c>
      <c r="BP74" s="252">
        <f t="shared" si="141"/>
        <v>-1487163</v>
      </c>
      <c r="BQ74" s="252">
        <f t="shared" si="141"/>
        <v>615241</v>
      </c>
      <c r="BR74" s="252">
        <f t="shared" si="141"/>
        <v>3281707</v>
      </c>
      <c r="BS74" s="252">
        <f t="shared" si="141"/>
        <v>902258</v>
      </c>
      <c r="BT74" s="252">
        <f t="shared" si="141"/>
        <v>-1140615</v>
      </c>
      <c r="BU74" s="252">
        <f t="shared" si="141"/>
        <v>-3030238</v>
      </c>
      <c r="BV74" s="252">
        <f t="shared" si="141"/>
        <v>533954</v>
      </c>
      <c r="BW74" s="252">
        <f t="shared" si="141"/>
        <v>-157337</v>
      </c>
      <c r="BX74" s="252">
        <f t="shared" si="141"/>
        <v>-3956266</v>
      </c>
      <c r="BY74" s="252">
        <f t="shared" si="141"/>
        <v>3619274</v>
      </c>
      <c r="BZ74" s="348">
        <f t="shared" si="141"/>
        <v>2865797</v>
      </c>
      <c r="CA74" s="348">
        <f t="shared" si="141"/>
        <v>452202</v>
      </c>
      <c r="CB74" s="359">
        <f t="shared" si="141"/>
        <v>2760227</v>
      </c>
      <c r="CC74" s="367"/>
      <c r="CD74" s="149" t="s">
        <v>144</v>
      </c>
    </row>
    <row r="75" spans="1:82" s="57" customFormat="1" x14ac:dyDescent="0.3">
      <c r="A75" s="140"/>
      <c r="B75" s="58" t="s">
        <v>32</v>
      </c>
      <c r="C75" s="77">
        <v>56132333</v>
      </c>
      <c r="D75" s="78">
        <v>52774351</v>
      </c>
      <c r="E75" s="78">
        <v>50210604</v>
      </c>
      <c r="F75" s="78">
        <v>52858660</v>
      </c>
      <c r="G75" s="78">
        <v>58577152</v>
      </c>
      <c r="H75" s="78">
        <v>68071301</v>
      </c>
      <c r="I75" s="78">
        <v>59479002</v>
      </c>
      <c r="J75" s="78">
        <v>50199478</v>
      </c>
      <c r="K75" s="78">
        <v>45663614</v>
      </c>
      <c r="L75" s="269">
        <v>52483273</v>
      </c>
      <c r="M75" s="79">
        <v>61534981</v>
      </c>
      <c r="N75" s="78">
        <v>53902635</v>
      </c>
      <c r="O75" s="79">
        <v>55649222</v>
      </c>
      <c r="P75" s="224">
        <v>50309117</v>
      </c>
      <c r="Q75" s="224">
        <v>47525067</v>
      </c>
      <c r="R75" s="224">
        <v>48592143</v>
      </c>
      <c r="S75" s="224">
        <v>59189208</v>
      </c>
      <c r="T75" s="224">
        <v>66084617</v>
      </c>
      <c r="U75" s="224">
        <v>56337542</v>
      </c>
      <c r="V75" s="249">
        <v>53398996</v>
      </c>
      <c r="W75" s="249">
        <v>45324036</v>
      </c>
      <c r="X75" s="310">
        <v>52456048</v>
      </c>
      <c r="Y75" s="305">
        <v>58951348</v>
      </c>
      <c r="Z75" s="249">
        <v>59309680</v>
      </c>
      <c r="AA75" s="249">
        <v>58107900</v>
      </c>
      <c r="AB75" s="249">
        <v>55713055</v>
      </c>
      <c r="AC75" s="249">
        <v>52724778</v>
      </c>
      <c r="AD75" s="249">
        <v>58943354</v>
      </c>
      <c r="AE75" s="249">
        <v>61825738</v>
      </c>
      <c r="AF75" s="249">
        <v>65155209</v>
      </c>
      <c r="AG75" s="249">
        <v>65688119</v>
      </c>
      <c r="AH75" s="249">
        <v>53478515</v>
      </c>
      <c r="AI75" s="224">
        <v>48898672</v>
      </c>
      <c r="AJ75" s="387">
        <v>55523011</v>
      </c>
      <c r="AK75" s="198">
        <f t="shared" si="138"/>
        <v>-8.6066438749303371E-3</v>
      </c>
      <c r="AL75" s="199">
        <f t="shared" si="138"/>
        <v>-4.6712729825895916E-2</v>
      </c>
      <c r="AM75" s="199">
        <f t="shared" si="138"/>
        <v>-5.3485454984767762E-2</v>
      </c>
      <c r="AN75" s="199">
        <f t="shared" si="138"/>
        <v>-8.0715572434110136E-2</v>
      </c>
      <c r="AO75" s="199">
        <f t="shared" si="138"/>
        <v>1.0448715567462208E-2</v>
      </c>
      <c r="AP75" s="199">
        <f t="shared" si="138"/>
        <v>-2.918533906087677E-2</v>
      </c>
      <c r="AQ75" s="199">
        <f t="shared" si="138"/>
        <v>-5.2816286325718782E-2</v>
      </c>
      <c r="AR75" s="250">
        <f t="shared" si="139"/>
        <v>6.373608108036502E-2</v>
      </c>
      <c r="AS75" s="250">
        <f t="shared" si="139"/>
        <v>-7.4365117049211213E-3</v>
      </c>
      <c r="AT75" s="250">
        <f t="shared" si="139"/>
        <v>-5.1873670302536199E-4</v>
      </c>
      <c r="AU75" s="250">
        <f t="shared" si="139"/>
        <v>-4.1986410948920257E-2</v>
      </c>
      <c r="AV75" s="250">
        <f t="shared" si="139"/>
        <v>0.10031132986355862</v>
      </c>
      <c r="AW75" s="250">
        <f t="shared" si="139"/>
        <v>4.4181713807247835E-2</v>
      </c>
      <c r="AX75" s="250">
        <f t="shared" si="139"/>
        <v>0.10741468589082968</v>
      </c>
      <c r="AY75" s="250">
        <f t="shared" si="139"/>
        <v>0.10940986153686012</v>
      </c>
      <c r="AZ75" s="250">
        <f t="shared" si="139"/>
        <v>0.21302231926671766</v>
      </c>
      <c r="BA75" s="250">
        <f t="shared" si="139"/>
        <v>4.4544099998770049E-2</v>
      </c>
      <c r="BB75" s="250">
        <f t="shared" si="139"/>
        <v>-1.4063908397925647E-2</v>
      </c>
      <c r="BC75" s="250">
        <f t="shared" si="139"/>
        <v>0.16597417402413475</v>
      </c>
      <c r="BD75" s="331">
        <f t="shared" si="139"/>
        <v>1.4891478483977489E-3</v>
      </c>
      <c r="BE75" s="331">
        <f t="shared" si="139"/>
        <v>7.8868439694999806E-2</v>
      </c>
      <c r="BF75" s="201">
        <f t="shared" si="139"/>
        <v>5.8467290559136291E-2</v>
      </c>
      <c r="BG75" s="77">
        <f t="shared" si="140"/>
        <v>-483111</v>
      </c>
      <c r="BH75" s="94">
        <f t="shared" si="140"/>
        <v>-2465234</v>
      </c>
      <c r="BI75" s="94">
        <f t="shared" si="140"/>
        <v>-2685537</v>
      </c>
      <c r="BJ75" s="94">
        <f t="shared" si="140"/>
        <v>-4266517</v>
      </c>
      <c r="BK75" s="94">
        <f t="shared" si="140"/>
        <v>612056</v>
      </c>
      <c r="BL75" s="94">
        <f t="shared" si="140"/>
        <v>-1986684</v>
      </c>
      <c r="BM75" s="94">
        <f t="shared" si="140"/>
        <v>-3141460</v>
      </c>
      <c r="BN75" s="252">
        <f t="shared" si="141"/>
        <v>3199518</v>
      </c>
      <c r="BO75" s="252">
        <f t="shared" si="141"/>
        <v>-339578</v>
      </c>
      <c r="BP75" s="252">
        <f t="shared" si="141"/>
        <v>-27225</v>
      </c>
      <c r="BQ75" s="252">
        <f t="shared" si="141"/>
        <v>-2583633</v>
      </c>
      <c r="BR75" s="252">
        <f t="shared" si="141"/>
        <v>5407045</v>
      </c>
      <c r="BS75" s="252">
        <f t="shared" si="141"/>
        <v>2458678</v>
      </c>
      <c r="BT75" s="252">
        <f t="shared" si="141"/>
        <v>5403938</v>
      </c>
      <c r="BU75" s="252">
        <f t="shared" si="141"/>
        <v>5199711</v>
      </c>
      <c r="BV75" s="252">
        <f t="shared" si="141"/>
        <v>10351211</v>
      </c>
      <c r="BW75" s="252">
        <f t="shared" si="141"/>
        <v>2636530</v>
      </c>
      <c r="BX75" s="252">
        <f t="shared" si="141"/>
        <v>-929408</v>
      </c>
      <c r="BY75" s="252">
        <f t="shared" si="141"/>
        <v>9350577</v>
      </c>
      <c r="BZ75" s="348">
        <f t="shared" si="141"/>
        <v>79519</v>
      </c>
      <c r="CA75" s="348">
        <f t="shared" si="141"/>
        <v>3574636</v>
      </c>
      <c r="CB75" s="359">
        <f t="shared" si="141"/>
        <v>3066963</v>
      </c>
      <c r="CC75" s="367"/>
      <c r="CD75" s="149" t="s">
        <v>144</v>
      </c>
    </row>
    <row r="76" spans="1:82" s="57" customFormat="1" x14ac:dyDescent="0.3">
      <c r="A76" s="140"/>
      <c r="B76" s="58" t="s">
        <v>33</v>
      </c>
      <c r="C76" s="77">
        <v>101174693</v>
      </c>
      <c r="D76" s="78">
        <v>94668173</v>
      </c>
      <c r="E76" s="78">
        <v>98788856</v>
      </c>
      <c r="F76" s="78">
        <v>99241600</v>
      </c>
      <c r="G76" s="78">
        <v>115086239</v>
      </c>
      <c r="H76" s="78">
        <v>132150035</v>
      </c>
      <c r="I76" s="78">
        <v>115103865</v>
      </c>
      <c r="J76" s="78">
        <v>99469750</v>
      </c>
      <c r="K76" s="78">
        <v>90847607</v>
      </c>
      <c r="L76" s="269">
        <v>100320108</v>
      </c>
      <c r="M76" s="79">
        <v>114468573</v>
      </c>
      <c r="N76" s="78">
        <v>98574412</v>
      </c>
      <c r="O76" s="79">
        <v>97883566</v>
      </c>
      <c r="P76" s="224">
        <v>90268378</v>
      </c>
      <c r="Q76" s="224">
        <v>80854270</v>
      </c>
      <c r="R76" s="224">
        <v>87178918</v>
      </c>
      <c r="S76" s="224">
        <v>107114514</v>
      </c>
      <c r="T76" s="224">
        <v>124902250</v>
      </c>
      <c r="U76" s="224">
        <v>103537158</v>
      </c>
      <c r="V76" s="249">
        <v>98229432</v>
      </c>
      <c r="W76" s="249">
        <v>84875228</v>
      </c>
      <c r="X76" s="310">
        <v>97253092</v>
      </c>
      <c r="Y76" s="305">
        <v>97437231</v>
      </c>
      <c r="Z76" s="249">
        <v>102593245</v>
      </c>
      <c r="AA76" s="249">
        <v>101710253</v>
      </c>
      <c r="AB76" s="249">
        <v>94478594</v>
      </c>
      <c r="AC76" s="249">
        <v>85963985</v>
      </c>
      <c r="AD76" s="249">
        <v>103205929</v>
      </c>
      <c r="AE76" s="249">
        <v>112228149</v>
      </c>
      <c r="AF76" s="249">
        <v>116424354</v>
      </c>
      <c r="AG76" s="249">
        <v>118247287</v>
      </c>
      <c r="AH76" s="249">
        <v>98390281</v>
      </c>
      <c r="AI76" s="224">
        <v>91042777</v>
      </c>
      <c r="AJ76" s="387">
        <v>95417392</v>
      </c>
      <c r="AK76" s="198">
        <f t="shared" si="138"/>
        <v>-3.2529152324682613E-2</v>
      </c>
      <c r="AL76" s="199">
        <f t="shared" si="138"/>
        <v>-4.6475968222181703E-2</v>
      </c>
      <c r="AM76" s="199">
        <f t="shared" si="138"/>
        <v>-0.18154462685548256</v>
      </c>
      <c r="AN76" s="199">
        <f t="shared" si="138"/>
        <v>-0.12154864492309676</v>
      </c>
      <c r="AO76" s="199">
        <f t="shared" si="138"/>
        <v>-6.926740389874067E-2</v>
      </c>
      <c r="AP76" s="199">
        <f t="shared" si="138"/>
        <v>-5.4845123574882138E-2</v>
      </c>
      <c r="AQ76" s="199">
        <f t="shared" si="138"/>
        <v>-0.10048930155386181</v>
      </c>
      <c r="AR76" s="250">
        <f t="shared" si="139"/>
        <v>-1.2469298455057945E-2</v>
      </c>
      <c r="AS76" s="250">
        <f t="shared" si="139"/>
        <v>-6.5740630900712665E-2</v>
      </c>
      <c r="AT76" s="250">
        <f t="shared" si="139"/>
        <v>-3.0572295635885878E-2</v>
      </c>
      <c r="AU76" s="250">
        <f t="shared" si="139"/>
        <v>-0.14878618256209064</v>
      </c>
      <c r="AV76" s="250">
        <f t="shared" si="139"/>
        <v>4.0769535607273012E-2</v>
      </c>
      <c r="AW76" s="250">
        <f t="shared" si="139"/>
        <v>3.9094274517951257E-2</v>
      </c>
      <c r="AX76" s="250">
        <f t="shared" si="139"/>
        <v>4.664109506875154E-2</v>
      </c>
      <c r="AY76" s="250">
        <f t="shared" si="139"/>
        <v>6.3196600501123815E-2</v>
      </c>
      <c r="AZ76" s="250">
        <f t="shared" si="139"/>
        <v>0.18384044408534642</v>
      </c>
      <c r="BA76" s="250">
        <f t="shared" si="139"/>
        <v>4.7739888919255145E-2</v>
      </c>
      <c r="BB76" s="250">
        <f t="shared" si="139"/>
        <v>-6.7876247225330213E-2</v>
      </c>
      <c r="BC76" s="250">
        <f t="shared" si="139"/>
        <v>0.14207584295485493</v>
      </c>
      <c r="BD76" s="331">
        <f t="shared" si="139"/>
        <v>1.6374827454972965E-3</v>
      </c>
      <c r="BE76" s="331">
        <f t="shared" si="139"/>
        <v>7.2666066947119135E-2</v>
      </c>
      <c r="BF76" s="201">
        <f t="shared" si="139"/>
        <v>-1.8875492411079331E-2</v>
      </c>
      <c r="BG76" s="77">
        <f t="shared" si="140"/>
        <v>-3291127</v>
      </c>
      <c r="BH76" s="94">
        <f t="shared" si="140"/>
        <v>-4399795</v>
      </c>
      <c r="BI76" s="94">
        <f t="shared" si="140"/>
        <v>-17934586</v>
      </c>
      <c r="BJ76" s="94">
        <f t="shared" si="140"/>
        <v>-12062682</v>
      </c>
      <c r="BK76" s="94">
        <f t="shared" si="140"/>
        <v>-7971725</v>
      </c>
      <c r="BL76" s="94">
        <f t="shared" si="140"/>
        <v>-7247785</v>
      </c>
      <c r="BM76" s="94">
        <f t="shared" si="140"/>
        <v>-11566707</v>
      </c>
      <c r="BN76" s="252">
        <f t="shared" si="141"/>
        <v>-1240318</v>
      </c>
      <c r="BO76" s="252">
        <f t="shared" si="141"/>
        <v>-5972379</v>
      </c>
      <c r="BP76" s="252">
        <f t="shared" si="141"/>
        <v>-3067016</v>
      </c>
      <c r="BQ76" s="252">
        <f t="shared" si="141"/>
        <v>-17031342</v>
      </c>
      <c r="BR76" s="252">
        <f t="shared" si="141"/>
        <v>4018833</v>
      </c>
      <c r="BS76" s="252">
        <f t="shared" si="141"/>
        <v>3826687</v>
      </c>
      <c r="BT76" s="252">
        <f t="shared" si="141"/>
        <v>4210216</v>
      </c>
      <c r="BU76" s="252">
        <f t="shared" si="141"/>
        <v>5109715</v>
      </c>
      <c r="BV76" s="252">
        <f t="shared" si="141"/>
        <v>16027011</v>
      </c>
      <c r="BW76" s="252">
        <f t="shared" si="141"/>
        <v>5113635</v>
      </c>
      <c r="BX76" s="252">
        <f t="shared" si="141"/>
        <v>-8477896</v>
      </c>
      <c r="BY76" s="252">
        <f t="shared" si="141"/>
        <v>14710129</v>
      </c>
      <c r="BZ76" s="348">
        <f t="shared" si="141"/>
        <v>160849</v>
      </c>
      <c r="CA76" s="348">
        <f t="shared" si="141"/>
        <v>6167549</v>
      </c>
      <c r="CB76" s="359">
        <f t="shared" si="141"/>
        <v>-1835700</v>
      </c>
      <c r="CC76" s="367"/>
      <c r="CD76" s="149" t="s">
        <v>144</v>
      </c>
    </row>
    <row r="77" spans="1:82" s="57" customFormat="1" x14ac:dyDescent="0.3">
      <c r="A77" s="140"/>
      <c r="B77" s="58" t="s">
        <v>34</v>
      </c>
      <c r="C77" s="77">
        <v>192559340</v>
      </c>
      <c r="D77" s="78">
        <v>201664053</v>
      </c>
      <c r="E77" s="78">
        <v>179583426</v>
      </c>
      <c r="F77" s="78">
        <v>185513622</v>
      </c>
      <c r="G77" s="78">
        <v>213577059</v>
      </c>
      <c r="H77" s="78">
        <v>232777993</v>
      </c>
      <c r="I77" s="78">
        <v>206704558</v>
      </c>
      <c r="J77" s="78">
        <v>183051609</v>
      </c>
      <c r="K77" s="78">
        <v>187136490</v>
      </c>
      <c r="L77" s="269">
        <v>189712167</v>
      </c>
      <c r="M77" s="79">
        <v>87811988</v>
      </c>
      <c r="N77" s="78">
        <v>207125038</v>
      </c>
      <c r="O77" s="79">
        <v>200865529</v>
      </c>
      <c r="P77" s="224">
        <v>194538447</v>
      </c>
      <c r="Q77" s="224">
        <v>183548784</v>
      </c>
      <c r="R77" s="224">
        <v>184674869</v>
      </c>
      <c r="S77" s="224">
        <v>196177855</v>
      </c>
      <c r="T77" s="224">
        <v>203012030</v>
      </c>
      <c r="U77" s="224">
        <v>188754508</v>
      </c>
      <c r="V77" s="249">
        <v>180807512</v>
      </c>
      <c r="W77" s="249">
        <v>167532194</v>
      </c>
      <c r="X77" s="310">
        <v>185371001</v>
      </c>
      <c r="Y77" s="305">
        <v>184994889</v>
      </c>
      <c r="Z77" s="249">
        <v>183778496</v>
      </c>
      <c r="AA77" s="249">
        <v>187496325</v>
      </c>
      <c r="AB77" s="249">
        <v>177975007</v>
      </c>
      <c r="AC77" s="249">
        <v>162438477</v>
      </c>
      <c r="AD77" s="249">
        <v>187974907</v>
      </c>
      <c r="AE77" s="249">
        <v>214666769</v>
      </c>
      <c r="AF77" s="249">
        <v>208083474</v>
      </c>
      <c r="AG77" s="249">
        <v>207641913</v>
      </c>
      <c r="AH77" s="249">
        <v>190703828</v>
      </c>
      <c r="AI77" s="224">
        <v>175114176</v>
      </c>
      <c r="AJ77" s="387">
        <v>186970724</v>
      </c>
      <c r="AK77" s="198">
        <f t="shared" si="138"/>
        <v>4.3135736755225688E-2</v>
      </c>
      <c r="AL77" s="199">
        <f t="shared" si="138"/>
        <v>-3.5334041411931756E-2</v>
      </c>
      <c r="AM77" s="199">
        <f t="shared" si="138"/>
        <v>2.2080868420452118E-2</v>
      </c>
      <c r="AN77" s="199">
        <f t="shared" si="138"/>
        <v>-4.5212475017063708E-3</v>
      </c>
      <c r="AO77" s="199">
        <f t="shared" si="138"/>
        <v>-8.1465697118715361E-2</v>
      </c>
      <c r="AP77" s="199">
        <f t="shared" si="138"/>
        <v>-0.12787275384748248</v>
      </c>
      <c r="AQ77" s="199">
        <f t="shared" si="138"/>
        <v>-8.6839159105528765E-2</v>
      </c>
      <c r="AR77" s="250">
        <f t="shared" si="139"/>
        <v>-1.2259367793920894E-2</v>
      </c>
      <c r="AS77" s="250">
        <f t="shared" si="139"/>
        <v>-0.10475934436944927</v>
      </c>
      <c r="AT77" s="250">
        <f t="shared" si="139"/>
        <v>-2.288290766295448E-2</v>
      </c>
      <c r="AU77" s="250">
        <f t="shared" si="139"/>
        <v>1.1067156457043199</v>
      </c>
      <c r="AV77" s="250">
        <f t="shared" si="139"/>
        <v>-0.11271714045503277</v>
      </c>
      <c r="AW77" s="250">
        <f t="shared" si="139"/>
        <v>-6.6557980687666926E-2</v>
      </c>
      <c r="AX77" s="250">
        <f t="shared" si="139"/>
        <v>-8.5142244401694031E-2</v>
      </c>
      <c r="AY77" s="250">
        <f t="shared" si="139"/>
        <v>-0.11501196869819634</v>
      </c>
      <c r="AZ77" s="250">
        <f t="shared" si="139"/>
        <v>1.7869448170557523E-2</v>
      </c>
      <c r="BA77" s="250">
        <f t="shared" si="139"/>
        <v>9.424567314185385E-2</v>
      </c>
      <c r="BB77" s="250">
        <f t="shared" si="139"/>
        <v>2.4981002357347987E-2</v>
      </c>
      <c r="BC77" s="250">
        <f t="shared" si="139"/>
        <v>0.10006333199734758</v>
      </c>
      <c r="BD77" s="331">
        <f t="shared" si="139"/>
        <v>5.4733986937445384E-2</v>
      </c>
      <c r="BE77" s="331">
        <f t="shared" si="139"/>
        <v>4.525686567442673E-2</v>
      </c>
      <c r="BF77" s="201">
        <f t="shared" si="139"/>
        <v>8.6298449669589897E-3</v>
      </c>
      <c r="BG77" s="77">
        <f t="shared" si="140"/>
        <v>8306189</v>
      </c>
      <c r="BH77" s="94">
        <f t="shared" si="140"/>
        <v>-7125606</v>
      </c>
      <c r="BI77" s="94">
        <f t="shared" si="140"/>
        <v>3965358</v>
      </c>
      <c r="BJ77" s="94">
        <f t="shared" si="140"/>
        <v>-838753</v>
      </c>
      <c r="BK77" s="94">
        <f t="shared" si="140"/>
        <v>-17399204</v>
      </c>
      <c r="BL77" s="94">
        <f t="shared" si="140"/>
        <v>-29765963</v>
      </c>
      <c r="BM77" s="94">
        <f t="shared" si="140"/>
        <v>-17950050</v>
      </c>
      <c r="BN77" s="252">
        <f t="shared" si="141"/>
        <v>-2244097</v>
      </c>
      <c r="BO77" s="252">
        <f t="shared" si="141"/>
        <v>-19604296</v>
      </c>
      <c r="BP77" s="252">
        <f t="shared" si="141"/>
        <v>-4341166</v>
      </c>
      <c r="BQ77" s="252">
        <f t="shared" si="141"/>
        <v>97182901</v>
      </c>
      <c r="BR77" s="252">
        <f t="shared" si="141"/>
        <v>-23346542</v>
      </c>
      <c r="BS77" s="252">
        <f t="shared" si="141"/>
        <v>-13369204</v>
      </c>
      <c r="BT77" s="252">
        <f t="shared" si="141"/>
        <v>-16563440</v>
      </c>
      <c r="BU77" s="252">
        <f t="shared" si="141"/>
        <v>-21110307</v>
      </c>
      <c r="BV77" s="252">
        <f t="shared" si="141"/>
        <v>3300038</v>
      </c>
      <c r="BW77" s="252">
        <f t="shared" si="141"/>
        <v>18488914</v>
      </c>
      <c r="BX77" s="252">
        <f t="shared" si="141"/>
        <v>5071444</v>
      </c>
      <c r="BY77" s="252">
        <f t="shared" si="141"/>
        <v>18887405</v>
      </c>
      <c r="BZ77" s="348">
        <f t="shared" si="141"/>
        <v>9896316</v>
      </c>
      <c r="CA77" s="348">
        <f t="shared" si="141"/>
        <v>7581982</v>
      </c>
      <c r="CB77" s="359">
        <f t="shared" si="141"/>
        <v>1599723</v>
      </c>
      <c r="CC77" s="367"/>
      <c r="CD77" s="149" t="s">
        <v>144</v>
      </c>
    </row>
    <row r="78" spans="1:82" s="70" customFormat="1" x14ac:dyDescent="0.3">
      <c r="A78" s="141"/>
      <c r="B78" s="58" t="s">
        <v>35</v>
      </c>
      <c r="C78" s="129">
        <f>SUM(C73:C77)</f>
        <v>587958510</v>
      </c>
      <c r="D78" s="130">
        <f t="shared" ref="D78:AH78" si="142">SUM(D73:D77)</f>
        <v>548510436</v>
      </c>
      <c r="E78" s="130">
        <f t="shared" si="142"/>
        <v>529748182</v>
      </c>
      <c r="F78" s="130">
        <f t="shared" si="142"/>
        <v>544647173</v>
      </c>
      <c r="G78" s="130">
        <f t="shared" si="142"/>
        <v>677994792</v>
      </c>
      <c r="H78" s="130">
        <f t="shared" si="142"/>
        <v>802452583</v>
      </c>
      <c r="I78" s="130">
        <f t="shared" si="142"/>
        <v>661936350</v>
      </c>
      <c r="J78" s="130">
        <f t="shared" si="142"/>
        <v>532347959</v>
      </c>
      <c r="K78" s="130">
        <f t="shared" si="142"/>
        <v>513807630</v>
      </c>
      <c r="L78" s="270">
        <f t="shared" si="142"/>
        <v>578498812</v>
      </c>
      <c r="M78" s="80">
        <f t="shared" si="142"/>
        <v>545984056</v>
      </c>
      <c r="N78" s="130">
        <f t="shared" si="142"/>
        <v>582750488</v>
      </c>
      <c r="O78" s="80">
        <f t="shared" si="142"/>
        <v>573764655</v>
      </c>
      <c r="P78" s="223">
        <f t="shared" si="142"/>
        <v>557481436</v>
      </c>
      <c r="Q78" s="223">
        <f t="shared" si="142"/>
        <v>529371048</v>
      </c>
      <c r="R78" s="223">
        <f t="shared" si="142"/>
        <v>547267350</v>
      </c>
      <c r="S78" s="223">
        <f t="shared" si="142"/>
        <v>701834824</v>
      </c>
      <c r="T78" s="223">
        <f t="shared" si="142"/>
        <v>805055331</v>
      </c>
      <c r="U78" s="223">
        <f t="shared" si="142"/>
        <v>635443842</v>
      </c>
      <c r="V78" s="223">
        <f t="shared" si="142"/>
        <v>553646671</v>
      </c>
      <c r="W78" s="223">
        <f t="shared" si="142"/>
        <v>510900476</v>
      </c>
      <c r="X78" s="307">
        <f t="shared" si="142"/>
        <v>577639529</v>
      </c>
      <c r="Y78" s="304">
        <f t="shared" si="142"/>
        <v>631313917</v>
      </c>
      <c r="Z78" s="223">
        <f t="shared" si="142"/>
        <v>618546554</v>
      </c>
      <c r="AA78" s="223">
        <f t="shared" si="142"/>
        <v>593348095</v>
      </c>
      <c r="AB78" s="223">
        <f t="shared" si="142"/>
        <v>545145386</v>
      </c>
      <c r="AC78" s="223">
        <f t="shared" si="142"/>
        <v>492774383</v>
      </c>
      <c r="AD78" s="223">
        <f t="shared" si="142"/>
        <v>599991807</v>
      </c>
      <c r="AE78" s="223">
        <f t="shared" si="142"/>
        <v>694775804</v>
      </c>
      <c r="AF78" s="223">
        <f t="shared" si="142"/>
        <v>735450804</v>
      </c>
      <c r="AG78" s="223">
        <f t="shared" si="142"/>
        <v>720761393</v>
      </c>
      <c r="AH78" s="223">
        <f t="shared" si="142"/>
        <v>571849446</v>
      </c>
      <c r="AI78" s="223">
        <f>SUM(AI73:AI77)</f>
        <v>505435055</v>
      </c>
      <c r="AJ78" s="396">
        <f>SUM(AJ73:AJ77)</f>
        <v>579455979</v>
      </c>
      <c r="AK78" s="202">
        <f t="shared" si="138"/>
        <v>-2.4140912596026545E-2</v>
      </c>
      <c r="AL78" s="203">
        <f t="shared" si="138"/>
        <v>1.6355203859785814E-2</v>
      </c>
      <c r="AM78" s="203">
        <f t="shared" si="138"/>
        <v>-7.1191183436661613E-4</v>
      </c>
      <c r="AN78" s="203">
        <f t="shared" si="138"/>
        <v>4.8107786653287191E-3</v>
      </c>
      <c r="AO78" s="203">
        <f t="shared" si="138"/>
        <v>3.5162559183787946E-2</v>
      </c>
      <c r="AP78" s="203">
        <f t="shared" si="138"/>
        <v>3.2434913353628025E-3</v>
      </c>
      <c r="AQ78" s="203">
        <f t="shared" si="138"/>
        <v>-4.0022742367902896E-2</v>
      </c>
      <c r="AR78" s="251">
        <f t="shared" si="139"/>
        <v>4.0009004711897465E-2</v>
      </c>
      <c r="AS78" s="251">
        <f t="shared" si="139"/>
        <v>-5.6580592234490561E-3</v>
      </c>
      <c r="AT78" s="251">
        <f t="shared" si="139"/>
        <v>-1.4853669224129712E-3</v>
      </c>
      <c r="AU78" s="251">
        <f t="shared" si="139"/>
        <v>0.15628636049401412</v>
      </c>
      <c r="AV78" s="251">
        <f t="shared" si="139"/>
        <v>6.1426059243385824E-2</v>
      </c>
      <c r="AW78" s="251">
        <f t="shared" si="139"/>
        <v>3.4131485495564377E-2</v>
      </c>
      <c r="AX78" s="251">
        <f t="shared" si="139"/>
        <v>-2.2128180784839625E-2</v>
      </c>
      <c r="AY78" s="251">
        <f t="shared" si="139"/>
        <v>-6.9132350811901597E-2</v>
      </c>
      <c r="AZ78" s="251">
        <f t="shared" si="139"/>
        <v>9.6341316543002251E-2</v>
      </c>
      <c r="BA78" s="251">
        <f t="shared" si="139"/>
        <v>-1.0057950615457063E-2</v>
      </c>
      <c r="BB78" s="251">
        <f t="shared" si="139"/>
        <v>-8.6459308223623202E-2</v>
      </c>
      <c r="BC78" s="251">
        <f t="shared" si="139"/>
        <v>0.13426450200771636</v>
      </c>
      <c r="BD78" s="332">
        <f t="shared" si="139"/>
        <v>3.2877963425883221E-2</v>
      </c>
      <c r="BE78" s="332">
        <f t="shared" si="139"/>
        <v>-1.0697623620926123E-2</v>
      </c>
      <c r="BF78" s="205">
        <f t="shared" si="139"/>
        <v>3.1446082008006067E-3</v>
      </c>
      <c r="BG78" s="129">
        <f t="shared" ref="BG78:BH85" si="143">SUM(BG73:BG77)</f>
        <v>-14193855</v>
      </c>
      <c r="BH78" s="127">
        <f t="shared" si="143"/>
        <v>8971000</v>
      </c>
      <c r="BI78" s="127">
        <f t="shared" ref="BI78" si="144">SUM(BI73:BI77)</f>
        <v>-377134</v>
      </c>
      <c r="BJ78" s="127">
        <f t="shared" ref="BJ78:BK78" si="145">SUM(BJ73:BJ77)</f>
        <v>2620177</v>
      </c>
      <c r="BK78" s="127">
        <f t="shared" si="145"/>
        <v>23840032</v>
      </c>
      <c r="BL78" s="127">
        <f t="shared" ref="BL78:BM78" si="146">SUM(BL73:BL77)</f>
        <v>2602748</v>
      </c>
      <c r="BM78" s="127">
        <f t="shared" si="146"/>
        <v>-26492508</v>
      </c>
      <c r="BN78" s="253">
        <f t="shared" ref="BN78:BS78" si="147">IF(BN77="N/A","N/A",SUM(BN73:BN77))</f>
        <v>21298712</v>
      </c>
      <c r="BO78" s="253">
        <f t="shared" si="147"/>
        <v>-2907154</v>
      </c>
      <c r="BP78" s="253">
        <f t="shared" si="147"/>
        <v>-859283</v>
      </c>
      <c r="BQ78" s="253">
        <f t="shared" si="147"/>
        <v>85329861</v>
      </c>
      <c r="BR78" s="253">
        <f t="shared" si="147"/>
        <v>35796066</v>
      </c>
      <c r="BS78" s="253">
        <f t="shared" si="147"/>
        <v>19583440</v>
      </c>
      <c r="BT78" s="253">
        <f t="shared" ref="BT78:BU78" si="148">IF(BT77="N/A","N/A",SUM(BT73:BT77))</f>
        <v>-12336050</v>
      </c>
      <c r="BU78" s="253">
        <f t="shared" si="148"/>
        <v>-36596665</v>
      </c>
      <c r="BV78" s="253">
        <f t="shared" ref="BV78:BW78" si="149">IF(BV77="N/A","N/A",SUM(BV73:BV77))</f>
        <v>52724457</v>
      </c>
      <c r="BW78" s="253">
        <f t="shared" si="149"/>
        <v>-7059020</v>
      </c>
      <c r="BX78" s="253">
        <f t="shared" ref="BX78:BY78" si="150">IF(BX77="N/A","N/A",SUM(BX73:BX77))</f>
        <v>-69604527</v>
      </c>
      <c r="BY78" s="253">
        <f t="shared" si="150"/>
        <v>85317551</v>
      </c>
      <c r="BZ78" s="349">
        <f t="shared" ref="BZ78:CA78" si="151">IF(BZ77="N/A","N/A",SUM(BZ73:BZ77))</f>
        <v>18202775</v>
      </c>
      <c r="CA78" s="349">
        <f t="shared" si="151"/>
        <v>-5465421</v>
      </c>
      <c r="CB78" s="342">
        <f t="shared" ref="CB78" si="152">IF(CB77="N/A","N/A",SUM(CB73:CB77))</f>
        <v>1816450</v>
      </c>
      <c r="CC78" s="368"/>
      <c r="CD78" s="364" t="s">
        <v>144</v>
      </c>
    </row>
    <row r="79" spans="1:82" s="38" customFormat="1" x14ac:dyDescent="0.3">
      <c r="A79" s="140">
        <f>+A72+1</f>
        <v>11</v>
      </c>
      <c r="B79" s="44" t="s">
        <v>29</v>
      </c>
      <c r="C79" s="45"/>
      <c r="D79" s="46"/>
      <c r="E79" s="46"/>
      <c r="F79" s="46"/>
      <c r="G79" s="46"/>
      <c r="H79" s="46"/>
      <c r="I79" s="46"/>
      <c r="J79" s="46"/>
      <c r="K79" s="46"/>
      <c r="L79" s="274"/>
      <c r="M79" s="47"/>
      <c r="N79" s="46"/>
      <c r="O79" s="47"/>
      <c r="P79" s="46"/>
      <c r="Q79" s="46"/>
      <c r="R79" s="46"/>
      <c r="S79" s="46"/>
      <c r="T79" s="46"/>
      <c r="U79" s="242"/>
      <c r="V79" s="242"/>
      <c r="W79" s="242"/>
      <c r="X79" s="274"/>
      <c r="Y79" s="302"/>
      <c r="Z79" s="242"/>
      <c r="AA79" s="242"/>
      <c r="AB79" s="242"/>
      <c r="AC79" s="242"/>
      <c r="AD79" s="242"/>
      <c r="AE79" s="242"/>
      <c r="AF79" s="242"/>
      <c r="AG79" s="242"/>
      <c r="AH79" s="242"/>
      <c r="AI79" s="46"/>
      <c r="AJ79" s="385"/>
      <c r="AK79" s="206"/>
      <c r="AL79" s="207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330"/>
      <c r="BE79" s="330"/>
      <c r="BF79" s="209"/>
      <c r="BG79" s="45"/>
      <c r="BH79" s="48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346"/>
      <c r="CA79" s="346"/>
      <c r="CB79" s="346"/>
      <c r="CC79" s="369"/>
      <c r="CD79" s="47"/>
    </row>
    <row r="80" spans="1:82" s="38" customFormat="1" x14ac:dyDescent="0.3">
      <c r="A80" s="140"/>
      <c r="B80" s="39" t="s">
        <v>30</v>
      </c>
      <c r="C80" s="92">
        <f>C94-C87</f>
        <v>44374447.270000003</v>
      </c>
      <c r="D80" s="93">
        <f t="shared" ref="D80:O80" si="153">D94-D87</f>
        <v>38072945.619999997</v>
      </c>
      <c r="E80" s="93">
        <f t="shared" si="153"/>
        <v>38244451.659999996</v>
      </c>
      <c r="F80" s="93">
        <f t="shared" si="153"/>
        <v>37884922.210000001</v>
      </c>
      <c r="G80" s="93">
        <f t="shared" si="153"/>
        <v>56242792.869999997</v>
      </c>
      <c r="H80" s="93">
        <f t="shared" si="153"/>
        <v>64381175</v>
      </c>
      <c r="I80" s="93">
        <f t="shared" si="153"/>
        <v>51366367.039999999</v>
      </c>
      <c r="J80" s="93">
        <f t="shared" si="153"/>
        <v>45547435.009999998</v>
      </c>
      <c r="K80" s="93">
        <f t="shared" si="153"/>
        <v>37510374.170000002</v>
      </c>
      <c r="L80" s="277">
        <f t="shared" si="153"/>
        <v>50633626.469999999</v>
      </c>
      <c r="M80" s="35">
        <f t="shared" si="153"/>
        <v>60967495.890000001</v>
      </c>
      <c r="N80" s="93">
        <f t="shared" si="153"/>
        <v>45116266.100000001</v>
      </c>
      <c r="O80" s="35">
        <f t="shared" si="153"/>
        <v>47948182.57</v>
      </c>
      <c r="P80" s="149">
        <f t="shared" ref="P80:S80" si="154">P94-P87</f>
        <v>46054789.100000001</v>
      </c>
      <c r="Q80" s="187">
        <f t="shared" si="154"/>
        <v>45133090.229999997</v>
      </c>
      <c r="R80" s="226">
        <f t="shared" si="154"/>
        <v>44170173.530000001</v>
      </c>
      <c r="S80" s="93">
        <f t="shared" si="154"/>
        <v>73102241.129999995</v>
      </c>
      <c r="T80" s="93">
        <f t="shared" ref="T80:V80" si="155">T94-T87</f>
        <v>77607497.329999998</v>
      </c>
      <c r="U80" s="93">
        <f t="shared" si="155"/>
        <v>60991493.850000001</v>
      </c>
      <c r="V80" s="93">
        <f t="shared" si="155"/>
        <v>49693322</v>
      </c>
      <c r="W80" s="93">
        <f t="shared" ref="W80" si="156">W94-W87</f>
        <v>44322443.07</v>
      </c>
      <c r="X80" s="277">
        <f t="shared" ref="X80:AA80" si="157">X94-X87</f>
        <v>56325289.210000001</v>
      </c>
      <c r="Y80" s="35">
        <f t="shared" si="157"/>
        <v>62604921.009999998</v>
      </c>
      <c r="Z80" s="93">
        <f t="shared" si="157"/>
        <v>56793737</v>
      </c>
      <c r="AA80" s="93">
        <f t="shared" si="157"/>
        <v>57321177.200000003</v>
      </c>
      <c r="AB80" s="93">
        <f t="shared" ref="AB80:AG80" si="158">AB94-AB87</f>
        <v>45709882.789999999</v>
      </c>
      <c r="AC80" s="93">
        <f t="shared" si="158"/>
        <v>40595555.140000001</v>
      </c>
      <c r="AD80" s="93">
        <f t="shared" si="158"/>
        <v>52734182</v>
      </c>
      <c r="AE80" s="93">
        <f t="shared" si="158"/>
        <v>62938932</v>
      </c>
      <c r="AF80" s="93">
        <f t="shared" si="158"/>
        <v>65384302.159999996</v>
      </c>
      <c r="AG80" s="93">
        <f t="shared" si="158"/>
        <v>65513100.310000002</v>
      </c>
      <c r="AH80" s="244">
        <f t="shared" ref="AH80:AI80" si="159">AH94-AH87</f>
        <v>50182570.469999999</v>
      </c>
      <c r="AI80" s="93">
        <f t="shared" si="159"/>
        <v>43334417.75</v>
      </c>
      <c r="AJ80" s="389">
        <f t="shared" ref="AJ80" si="160">AJ94-AJ87</f>
        <v>57679084.350000001</v>
      </c>
      <c r="AK80" s="198">
        <f t="shared" ref="AK80:AT85" si="161">IF(ISERROR((O80-C80)/C80)=TRUE,0,(O80-C80)/C80)</f>
        <v>8.0535883145885931E-2</v>
      </c>
      <c r="AL80" s="199">
        <f t="shared" si="161"/>
        <v>0.20964607150876929</v>
      </c>
      <c r="AM80" s="200">
        <f t="shared" si="161"/>
        <v>0.18012125343673971</v>
      </c>
      <c r="AN80" s="200">
        <f t="shared" si="161"/>
        <v>0.16590376733942355</v>
      </c>
      <c r="AO80" s="200">
        <f t="shared" si="161"/>
        <v>0.29976193214602714</v>
      </c>
      <c r="AP80" s="200">
        <f t="shared" si="161"/>
        <v>0.20543772818684963</v>
      </c>
      <c r="AQ80" s="200">
        <f t="shared" si="161"/>
        <v>0.18738188750052592</v>
      </c>
      <c r="AR80" s="200">
        <f t="shared" si="161"/>
        <v>9.10235008643136E-2</v>
      </c>
      <c r="AS80" s="200">
        <f t="shared" si="161"/>
        <v>0.18160493065537442</v>
      </c>
      <c r="AT80" s="200">
        <f t="shared" si="161"/>
        <v>0.11240875159065024</v>
      </c>
      <c r="AU80" s="200">
        <f t="shared" ref="AU80:BF85" si="162">IF(ISERROR((Y80-M80)/M80)=TRUE,0,(Y80-M80)/M80)</f>
        <v>2.6857345805284594E-2</v>
      </c>
      <c r="AV80" s="200">
        <f t="shared" si="162"/>
        <v>0.25883061497414117</v>
      </c>
      <c r="AW80" s="200">
        <f t="shared" si="162"/>
        <v>0.19548174983100308</v>
      </c>
      <c r="AX80" s="200">
        <f t="shared" si="162"/>
        <v>-7.4890433055962548E-3</v>
      </c>
      <c r="AY80" s="200">
        <f t="shared" si="162"/>
        <v>-0.10053676951603667</v>
      </c>
      <c r="AZ80" s="200">
        <f t="shared" si="162"/>
        <v>0.19388668383164487</v>
      </c>
      <c r="BA80" s="200">
        <f t="shared" si="162"/>
        <v>-0.13902869423560169</v>
      </c>
      <c r="BB80" s="200">
        <f t="shared" si="162"/>
        <v>-0.15750018478272712</v>
      </c>
      <c r="BC80" s="200">
        <f t="shared" si="162"/>
        <v>7.4135033831443056E-2</v>
      </c>
      <c r="BD80" s="333">
        <f t="shared" si="162"/>
        <v>9.8453564847203971E-3</v>
      </c>
      <c r="BE80" s="333">
        <f t="shared" si="162"/>
        <v>-2.2291761274070045E-2</v>
      </c>
      <c r="BF80" s="170">
        <f t="shared" si="162"/>
        <v>2.4035298513117045E-2</v>
      </c>
      <c r="BG80" s="92">
        <f t="shared" ref="BG80:BP84" si="163">O80-C80</f>
        <v>3573735.299999997</v>
      </c>
      <c r="BH80" s="94">
        <f t="shared" si="163"/>
        <v>7981843.4800000042</v>
      </c>
      <c r="BI80" s="95">
        <f t="shared" si="163"/>
        <v>6888638.5700000003</v>
      </c>
      <c r="BJ80" s="95">
        <f t="shared" si="163"/>
        <v>6285251.3200000003</v>
      </c>
      <c r="BK80" s="95">
        <f t="shared" si="163"/>
        <v>16859448.259999998</v>
      </c>
      <c r="BL80" s="95">
        <f t="shared" si="163"/>
        <v>13226322.329999998</v>
      </c>
      <c r="BM80" s="95">
        <f t="shared" si="163"/>
        <v>9625126.8100000024</v>
      </c>
      <c r="BN80" s="95">
        <f t="shared" si="163"/>
        <v>4145886.9900000021</v>
      </c>
      <c r="BO80" s="95">
        <f t="shared" si="163"/>
        <v>6812068.8999999985</v>
      </c>
      <c r="BP80" s="95">
        <f t="shared" si="163"/>
        <v>5691662.7400000021</v>
      </c>
      <c r="BQ80" s="95">
        <f t="shared" ref="BQ80:CB84" si="164">Y80-M80</f>
        <v>1637425.1199999973</v>
      </c>
      <c r="BR80" s="95">
        <f t="shared" si="164"/>
        <v>11677470.899999999</v>
      </c>
      <c r="BS80" s="95">
        <f t="shared" si="164"/>
        <v>9372994.6300000027</v>
      </c>
      <c r="BT80" s="95">
        <f t="shared" si="164"/>
        <v>-344906.31000000238</v>
      </c>
      <c r="BU80" s="95">
        <f t="shared" si="164"/>
        <v>-4537535.0899999961</v>
      </c>
      <c r="BV80" s="95">
        <f t="shared" si="164"/>
        <v>8564008.4699999988</v>
      </c>
      <c r="BW80" s="95">
        <f t="shared" si="164"/>
        <v>-10163309.129999995</v>
      </c>
      <c r="BX80" s="95">
        <f t="shared" si="164"/>
        <v>-12223195.170000002</v>
      </c>
      <c r="BY80" s="95">
        <f t="shared" si="164"/>
        <v>4521606.4600000009</v>
      </c>
      <c r="BZ80" s="350">
        <f t="shared" si="164"/>
        <v>489248.46999999881</v>
      </c>
      <c r="CA80" s="350">
        <f t="shared" si="164"/>
        <v>-988025.3200000003</v>
      </c>
      <c r="CB80" s="350">
        <f t="shared" si="164"/>
        <v>1353795.1400000006</v>
      </c>
      <c r="CC80" s="369"/>
      <c r="CD80" s="149">
        <f>CD94</f>
        <v>47378167</v>
      </c>
    </row>
    <row r="81" spans="1:82" s="38" customFormat="1" x14ac:dyDescent="0.3">
      <c r="A81" s="140"/>
      <c r="B81" s="39" t="s">
        <v>31</v>
      </c>
      <c r="C81" s="92">
        <f t="shared" ref="C81:S81" si="165">C95-C88</f>
        <v>3187133.96</v>
      </c>
      <c r="D81" s="93">
        <f t="shared" si="165"/>
        <v>2762205.04</v>
      </c>
      <c r="E81" s="93">
        <f t="shared" si="165"/>
        <v>2625358.66</v>
      </c>
      <c r="F81" s="93">
        <f t="shared" si="165"/>
        <v>2541588</v>
      </c>
      <c r="G81" s="93">
        <f t="shared" si="165"/>
        <v>3401152.47</v>
      </c>
      <c r="H81" s="93">
        <f t="shared" si="165"/>
        <v>3867695.86</v>
      </c>
      <c r="I81" s="93">
        <f t="shared" si="165"/>
        <v>3181668.23</v>
      </c>
      <c r="J81" s="93">
        <f t="shared" si="165"/>
        <v>3012556.78</v>
      </c>
      <c r="K81" s="93">
        <f t="shared" si="165"/>
        <v>2819368.86</v>
      </c>
      <c r="L81" s="277">
        <f t="shared" si="165"/>
        <v>3579086.74</v>
      </c>
      <c r="M81" s="35">
        <f t="shared" si="165"/>
        <v>3927040.33</v>
      </c>
      <c r="N81" s="93">
        <f t="shared" si="165"/>
        <v>3060084.6</v>
      </c>
      <c r="O81" s="35">
        <f t="shared" si="165"/>
        <v>2983590.79</v>
      </c>
      <c r="P81" s="149">
        <f t="shared" si="165"/>
        <v>2834116.53</v>
      </c>
      <c r="Q81" s="187">
        <f t="shared" si="165"/>
        <v>2685953.45</v>
      </c>
      <c r="R81" s="226">
        <f t="shared" si="165"/>
        <v>2702589.92</v>
      </c>
      <c r="S81" s="93">
        <f t="shared" si="165"/>
        <v>3896457.52</v>
      </c>
      <c r="T81" s="93">
        <f t="shared" ref="T81:V81" si="166">T95-T88</f>
        <v>4138158.99</v>
      </c>
      <c r="U81" s="93">
        <f t="shared" si="166"/>
        <v>3389980.37</v>
      </c>
      <c r="V81" s="93">
        <f t="shared" si="166"/>
        <v>2445322</v>
      </c>
      <c r="W81" s="93">
        <f t="shared" ref="W81" si="167">W95-W88</f>
        <v>2365664.44</v>
      </c>
      <c r="X81" s="277">
        <f t="shared" ref="X81:AA81" si="168">X95-X88</f>
        <v>2849422.43</v>
      </c>
      <c r="Y81" s="35">
        <f t="shared" si="168"/>
        <v>3446846.19</v>
      </c>
      <c r="Z81" s="93">
        <f t="shared" si="168"/>
        <v>3173490</v>
      </c>
      <c r="AA81" s="93">
        <f t="shared" si="168"/>
        <v>3150360.98</v>
      </c>
      <c r="AB81" s="93">
        <f t="shared" ref="AB81:AG81" si="169">AB95-AB88</f>
        <v>2672965.19</v>
      </c>
      <c r="AC81" s="93">
        <f t="shared" si="169"/>
        <v>2411805.5299999998</v>
      </c>
      <c r="AD81" s="93">
        <f t="shared" si="169"/>
        <v>2839194.54</v>
      </c>
      <c r="AE81" s="93">
        <f t="shared" si="169"/>
        <v>3808314</v>
      </c>
      <c r="AF81" s="93">
        <f t="shared" si="169"/>
        <v>3091458.94</v>
      </c>
      <c r="AG81" s="93">
        <f t="shared" si="169"/>
        <v>2794821.44</v>
      </c>
      <c r="AH81" s="244">
        <f t="shared" ref="AH81:AI81" si="170">AH95-AH88</f>
        <v>2335540.48</v>
      </c>
      <c r="AI81" s="93">
        <f t="shared" si="170"/>
        <v>2431654.7400000002</v>
      </c>
      <c r="AJ81" s="389">
        <f t="shared" ref="AJ81" si="171">AJ95-AJ88</f>
        <v>3194353.07</v>
      </c>
      <c r="AK81" s="198">
        <f t="shared" si="161"/>
        <v>-6.3864014677312134E-2</v>
      </c>
      <c r="AL81" s="199">
        <f t="shared" si="161"/>
        <v>2.6034088331110913E-2</v>
      </c>
      <c r="AM81" s="200">
        <f t="shared" si="161"/>
        <v>2.3080575969761034E-2</v>
      </c>
      <c r="AN81" s="200">
        <f t="shared" si="161"/>
        <v>6.3346978345821564E-2</v>
      </c>
      <c r="AO81" s="200">
        <f t="shared" si="161"/>
        <v>0.14562859335735684</v>
      </c>
      <c r="AP81" s="200">
        <f t="shared" si="161"/>
        <v>6.9928748223755208E-2</v>
      </c>
      <c r="AQ81" s="200">
        <f t="shared" si="161"/>
        <v>6.5472615288992633E-2</v>
      </c>
      <c r="AR81" s="200">
        <f t="shared" si="161"/>
        <v>-0.18829015398674073</v>
      </c>
      <c r="AS81" s="200">
        <f t="shared" si="161"/>
        <v>-0.16092410838360466</v>
      </c>
      <c r="AT81" s="200">
        <f t="shared" si="161"/>
        <v>-0.20386885342711755</v>
      </c>
      <c r="AU81" s="200">
        <f t="shared" si="162"/>
        <v>-0.12227889190025204</v>
      </c>
      <c r="AV81" s="200">
        <f t="shared" si="162"/>
        <v>3.7059563647357956E-2</v>
      </c>
      <c r="AW81" s="200">
        <f t="shared" si="162"/>
        <v>5.5895798632626809E-2</v>
      </c>
      <c r="AX81" s="200">
        <f t="shared" si="162"/>
        <v>-5.6861225815580653E-2</v>
      </c>
      <c r="AY81" s="200">
        <f t="shared" si="162"/>
        <v>-0.10206726404733499</v>
      </c>
      <c r="AZ81" s="200">
        <f t="shared" si="162"/>
        <v>5.0545818656794264E-2</v>
      </c>
      <c r="BA81" s="200">
        <f t="shared" si="162"/>
        <v>-2.2621450265419556E-2</v>
      </c>
      <c r="BB81" s="200">
        <f t="shared" si="162"/>
        <v>-0.25293857788678153</v>
      </c>
      <c r="BC81" s="200">
        <f t="shared" si="162"/>
        <v>-0.17556412280936015</v>
      </c>
      <c r="BD81" s="333">
        <f t="shared" si="162"/>
        <v>-4.4894504690997761E-2</v>
      </c>
      <c r="BE81" s="333">
        <f t="shared" si="162"/>
        <v>2.7895038232895061E-2</v>
      </c>
      <c r="BF81" s="170">
        <f t="shared" si="162"/>
        <v>0.12105282683550703</v>
      </c>
      <c r="BG81" s="92">
        <f t="shared" si="163"/>
        <v>-203543.16999999993</v>
      </c>
      <c r="BH81" s="94">
        <f t="shared" si="163"/>
        <v>71911.489999999758</v>
      </c>
      <c r="BI81" s="95">
        <f t="shared" si="163"/>
        <v>60594.790000000037</v>
      </c>
      <c r="BJ81" s="95">
        <f t="shared" si="163"/>
        <v>161001.91999999993</v>
      </c>
      <c r="BK81" s="95">
        <f t="shared" si="163"/>
        <v>495305.04999999981</v>
      </c>
      <c r="BL81" s="95">
        <f t="shared" si="163"/>
        <v>270463.13000000035</v>
      </c>
      <c r="BM81" s="95">
        <f t="shared" si="163"/>
        <v>208312.14000000013</v>
      </c>
      <c r="BN81" s="95">
        <f t="shared" si="163"/>
        <v>-567234.7799999998</v>
      </c>
      <c r="BO81" s="95">
        <f t="shared" si="163"/>
        <v>-453704.41999999993</v>
      </c>
      <c r="BP81" s="95">
        <f t="shared" si="163"/>
        <v>-729664.31</v>
      </c>
      <c r="BQ81" s="95">
        <f t="shared" si="164"/>
        <v>-480194.14000000013</v>
      </c>
      <c r="BR81" s="95">
        <f t="shared" si="164"/>
        <v>113405.39999999991</v>
      </c>
      <c r="BS81" s="95">
        <f t="shared" si="164"/>
        <v>166770.18999999994</v>
      </c>
      <c r="BT81" s="95">
        <f t="shared" si="164"/>
        <v>-161151.33999999985</v>
      </c>
      <c r="BU81" s="95">
        <f t="shared" si="164"/>
        <v>-274147.92000000039</v>
      </c>
      <c r="BV81" s="95">
        <f t="shared" si="164"/>
        <v>136604.62000000011</v>
      </c>
      <c r="BW81" s="95">
        <f t="shared" si="164"/>
        <v>-88143.520000000019</v>
      </c>
      <c r="BX81" s="95">
        <f t="shared" si="164"/>
        <v>-1046700.0500000003</v>
      </c>
      <c r="BY81" s="95">
        <f t="shared" si="164"/>
        <v>-595158.93000000017</v>
      </c>
      <c r="BZ81" s="350">
        <f t="shared" si="164"/>
        <v>-109781.52000000002</v>
      </c>
      <c r="CA81" s="350">
        <f t="shared" si="164"/>
        <v>65990.300000000279</v>
      </c>
      <c r="CB81" s="350">
        <f t="shared" si="164"/>
        <v>344930.63999999966</v>
      </c>
      <c r="CC81" s="369"/>
      <c r="CD81" s="149">
        <f t="shared" ref="CD81:CD85" si="172">CD95</f>
        <v>2580649</v>
      </c>
    </row>
    <row r="82" spans="1:82" s="38" customFormat="1" x14ac:dyDescent="0.3">
      <c r="A82" s="140"/>
      <c r="B82" s="39" t="s">
        <v>32</v>
      </c>
      <c r="C82" s="92">
        <f t="shared" ref="C82:S82" si="173">C96-C89</f>
        <v>10605548.630000001</v>
      </c>
      <c r="D82" s="93">
        <f t="shared" si="173"/>
        <v>9376827.6500000004</v>
      </c>
      <c r="E82" s="93">
        <f t="shared" si="173"/>
        <v>8898496.5800000001</v>
      </c>
      <c r="F82" s="93">
        <f t="shared" si="173"/>
        <v>8692860.4700000007</v>
      </c>
      <c r="G82" s="93">
        <f t="shared" si="173"/>
        <v>10834756.16</v>
      </c>
      <c r="H82" s="93">
        <f t="shared" si="173"/>
        <v>11716207.470000001</v>
      </c>
      <c r="I82" s="93">
        <f t="shared" si="173"/>
        <v>10466145.82</v>
      </c>
      <c r="J82" s="93">
        <f t="shared" si="173"/>
        <v>9951257.9900000002</v>
      </c>
      <c r="K82" s="93">
        <f t="shared" si="173"/>
        <v>8285225.3700000001</v>
      </c>
      <c r="L82" s="277">
        <f t="shared" si="173"/>
        <v>10537433.369999999</v>
      </c>
      <c r="M82" s="35">
        <f t="shared" si="173"/>
        <v>12399888.699999999</v>
      </c>
      <c r="N82" s="93">
        <f t="shared" si="173"/>
        <v>10285812.73</v>
      </c>
      <c r="O82" s="35">
        <f t="shared" si="173"/>
        <v>10603918.41</v>
      </c>
      <c r="P82" s="149">
        <f t="shared" si="173"/>
        <v>9293257.5700000003</v>
      </c>
      <c r="Q82" s="187">
        <f t="shared" si="173"/>
        <v>8208391.1699999999</v>
      </c>
      <c r="R82" s="226">
        <f t="shared" si="173"/>
        <v>8286830.6299999999</v>
      </c>
      <c r="S82" s="93">
        <f t="shared" si="173"/>
        <v>11456691.17</v>
      </c>
      <c r="T82" s="93">
        <f t="shared" ref="T82:V82" si="174">T96-T89</f>
        <v>12423744.49</v>
      </c>
      <c r="U82" s="93">
        <f t="shared" si="174"/>
        <v>11756769.68</v>
      </c>
      <c r="V82" s="93">
        <f t="shared" si="174"/>
        <v>10679247</v>
      </c>
      <c r="W82" s="93">
        <f t="shared" ref="W82" si="175">W96-W89</f>
        <v>8761319.5600000005</v>
      </c>
      <c r="X82" s="275">
        <f t="shared" ref="X82:AA82" si="176">X96-X89</f>
        <v>10723044.75</v>
      </c>
      <c r="Y82" s="35">
        <f t="shared" si="176"/>
        <v>11279550.880000001</v>
      </c>
      <c r="Z82" s="93">
        <f t="shared" si="176"/>
        <v>11281073</v>
      </c>
      <c r="AA82" s="93">
        <f t="shared" si="176"/>
        <v>11695611.050000001</v>
      </c>
      <c r="AB82" s="93">
        <f t="shared" ref="AB82:AG82" si="177">AB96-AB89</f>
        <v>9676008.4900000002</v>
      </c>
      <c r="AC82" s="93">
        <f t="shared" si="177"/>
        <v>8924523.1899999995</v>
      </c>
      <c r="AD82" s="93">
        <f t="shared" si="177"/>
        <v>10480589.220000001</v>
      </c>
      <c r="AE82" s="93">
        <f t="shared" si="177"/>
        <v>11403403</v>
      </c>
      <c r="AF82" s="93">
        <f t="shared" si="177"/>
        <v>11601549.289999999</v>
      </c>
      <c r="AG82" s="93">
        <f t="shared" si="177"/>
        <v>12195296.439999999</v>
      </c>
      <c r="AH82" s="244">
        <f t="shared" ref="AH82:AI82" si="178">AH96-AH89</f>
        <v>18491134.710000001</v>
      </c>
      <c r="AI82" s="93">
        <f t="shared" si="178"/>
        <v>9632781.3399999999</v>
      </c>
      <c r="AJ82" s="389">
        <f t="shared" ref="AJ82" si="179">AJ96-AJ89</f>
        <v>19500707.449999999</v>
      </c>
      <c r="AK82" s="198">
        <f t="shared" si="161"/>
        <v>-1.5371387722359353E-4</v>
      </c>
      <c r="AL82" s="199">
        <f t="shared" si="161"/>
        <v>-8.9124043993706204E-3</v>
      </c>
      <c r="AM82" s="200">
        <f t="shared" si="161"/>
        <v>-7.755303424525227E-2</v>
      </c>
      <c r="AN82" s="200">
        <f t="shared" si="161"/>
        <v>-4.6708427151367901E-2</v>
      </c>
      <c r="AO82" s="200">
        <f t="shared" si="161"/>
        <v>5.7401846503576485E-2</v>
      </c>
      <c r="AP82" s="200">
        <f t="shared" si="161"/>
        <v>6.0389594654386869E-2</v>
      </c>
      <c r="AQ82" s="200">
        <f t="shared" si="161"/>
        <v>0.12331414851240811</v>
      </c>
      <c r="AR82" s="200">
        <f t="shared" si="161"/>
        <v>7.3155475491797572E-2</v>
      </c>
      <c r="AS82" s="200">
        <f t="shared" si="161"/>
        <v>5.7463034345920323E-2</v>
      </c>
      <c r="AT82" s="200">
        <f t="shared" si="161"/>
        <v>1.7614477214957784E-2</v>
      </c>
      <c r="AU82" s="200">
        <f t="shared" si="162"/>
        <v>-9.0350635163362267E-2</v>
      </c>
      <c r="AV82" s="200">
        <f t="shared" si="162"/>
        <v>9.676048904693596E-2</v>
      </c>
      <c r="AW82" s="200">
        <f t="shared" si="162"/>
        <v>0.10295181439443012</v>
      </c>
      <c r="AX82" s="200">
        <f t="shared" si="162"/>
        <v>4.1185872350678852E-2</v>
      </c>
      <c r="AY82" s="200">
        <f t="shared" si="162"/>
        <v>8.7243895322303408E-2</v>
      </c>
      <c r="AZ82" s="200">
        <f t="shared" si="162"/>
        <v>0.26472830059518193</v>
      </c>
      <c r="BA82" s="200">
        <f t="shared" si="162"/>
        <v>-4.6512705290981437E-3</v>
      </c>
      <c r="BB82" s="200">
        <f t="shared" si="162"/>
        <v>-6.6179339140610499E-2</v>
      </c>
      <c r="BC82" s="200">
        <f t="shared" si="162"/>
        <v>3.7299936286580362E-2</v>
      </c>
      <c r="BD82" s="333">
        <f t="shared" si="162"/>
        <v>0.7315017350942441</v>
      </c>
      <c r="BE82" s="333">
        <f t="shared" si="162"/>
        <v>9.9466955180892783E-2</v>
      </c>
      <c r="BF82" s="170">
        <f t="shared" si="162"/>
        <v>0.81857932188523219</v>
      </c>
      <c r="BG82" s="92">
        <f t="shared" si="163"/>
        <v>-1630.2200000006706</v>
      </c>
      <c r="BH82" s="94">
        <f t="shared" si="163"/>
        <v>-83570.080000000075</v>
      </c>
      <c r="BI82" s="95">
        <f t="shared" si="163"/>
        <v>-690105.41000000015</v>
      </c>
      <c r="BJ82" s="95">
        <f t="shared" si="163"/>
        <v>-406029.84000000078</v>
      </c>
      <c r="BK82" s="95">
        <f t="shared" si="163"/>
        <v>621935.00999999978</v>
      </c>
      <c r="BL82" s="95">
        <f t="shared" si="163"/>
        <v>707537.01999999955</v>
      </c>
      <c r="BM82" s="95">
        <f t="shared" si="163"/>
        <v>1290623.8599999994</v>
      </c>
      <c r="BN82" s="95">
        <f t="shared" si="163"/>
        <v>727989.00999999978</v>
      </c>
      <c r="BO82" s="95">
        <f t="shared" si="163"/>
        <v>476094.19000000041</v>
      </c>
      <c r="BP82" s="95">
        <f t="shared" si="163"/>
        <v>185611.38000000082</v>
      </c>
      <c r="BQ82" s="95">
        <f t="shared" si="164"/>
        <v>-1120337.8199999984</v>
      </c>
      <c r="BR82" s="95">
        <f t="shared" si="164"/>
        <v>995260.26999999955</v>
      </c>
      <c r="BS82" s="95">
        <f t="shared" si="164"/>
        <v>1091692.6400000006</v>
      </c>
      <c r="BT82" s="95">
        <f t="shared" si="164"/>
        <v>382750.91999999993</v>
      </c>
      <c r="BU82" s="95">
        <f t="shared" si="164"/>
        <v>716132.01999999955</v>
      </c>
      <c r="BV82" s="95">
        <f t="shared" si="164"/>
        <v>2193758.5900000008</v>
      </c>
      <c r="BW82" s="95">
        <f t="shared" si="164"/>
        <v>-53288.169999999925</v>
      </c>
      <c r="BX82" s="95">
        <f t="shared" si="164"/>
        <v>-822195.20000000112</v>
      </c>
      <c r="BY82" s="95">
        <f t="shared" si="164"/>
        <v>438526.75999999978</v>
      </c>
      <c r="BZ82" s="350">
        <f t="shared" si="164"/>
        <v>7811887.7100000009</v>
      </c>
      <c r="CA82" s="350">
        <f t="shared" si="164"/>
        <v>871461.77999999933</v>
      </c>
      <c r="CB82" s="350">
        <f t="shared" si="164"/>
        <v>8777662.6999999993</v>
      </c>
      <c r="CC82" s="369"/>
      <c r="CD82" s="149">
        <f t="shared" si="172"/>
        <v>9787691</v>
      </c>
    </row>
    <row r="83" spans="1:82" s="38" customFormat="1" x14ac:dyDescent="0.3">
      <c r="A83" s="140"/>
      <c r="B83" s="39" t="s">
        <v>33</v>
      </c>
      <c r="C83" s="92">
        <f t="shared" ref="C83:S83" si="180">C97-C90</f>
        <v>18614726.379999999</v>
      </c>
      <c r="D83" s="93">
        <f t="shared" si="180"/>
        <v>16886604.93</v>
      </c>
      <c r="E83" s="93">
        <f t="shared" si="180"/>
        <v>16085408.449999999</v>
      </c>
      <c r="F83" s="93">
        <f t="shared" si="180"/>
        <v>15733169.99</v>
      </c>
      <c r="G83" s="93">
        <f t="shared" si="180"/>
        <v>21967358.530000001</v>
      </c>
      <c r="H83" s="93">
        <f t="shared" si="180"/>
        <v>18540175.41</v>
      </c>
      <c r="I83" s="93">
        <f t="shared" si="180"/>
        <v>18302020.050000001</v>
      </c>
      <c r="J83" s="93">
        <f t="shared" si="180"/>
        <v>17012211.010000002</v>
      </c>
      <c r="K83" s="93">
        <f t="shared" si="180"/>
        <v>13289222.32</v>
      </c>
      <c r="L83" s="277">
        <f t="shared" si="180"/>
        <v>16360559.970000001</v>
      </c>
      <c r="M83" s="35">
        <f t="shared" si="180"/>
        <v>19931449.969999999</v>
      </c>
      <c r="N83" s="93">
        <f t="shared" si="180"/>
        <v>16850376.280000001</v>
      </c>
      <c r="O83" s="35">
        <f t="shared" si="180"/>
        <v>16804216.559999999</v>
      </c>
      <c r="P83" s="149">
        <f t="shared" si="180"/>
        <v>15505898.09</v>
      </c>
      <c r="Q83" s="187">
        <f t="shared" si="180"/>
        <v>14747466.119999999</v>
      </c>
      <c r="R83" s="226">
        <f t="shared" si="180"/>
        <v>15332969.779999999</v>
      </c>
      <c r="S83" s="93">
        <f t="shared" si="180"/>
        <v>18194701.399999999</v>
      </c>
      <c r="T83" s="93">
        <f t="shared" ref="T83:V83" si="181">T97-T90</f>
        <v>22313534.690000001</v>
      </c>
      <c r="U83" s="93">
        <f t="shared" si="181"/>
        <v>24810672.59</v>
      </c>
      <c r="V83" s="93">
        <f t="shared" si="181"/>
        <v>17948093</v>
      </c>
      <c r="W83" s="93">
        <f t="shared" ref="W83" si="182">W97-W90</f>
        <v>14165995.039999999</v>
      </c>
      <c r="X83" s="277">
        <f t="shared" ref="X83:AA83" si="183">X97-X90</f>
        <v>18591808.760000002</v>
      </c>
      <c r="Y83" s="35">
        <f t="shared" si="183"/>
        <v>17909541.66</v>
      </c>
      <c r="Z83" s="93">
        <f t="shared" si="183"/>
        <v>20055709</v>
      </c>
      <c r="AA83" s="93">
        <f t="shared" si="183"/>
        <v>19983619.93</v>
      </c>
      <c r="AB83" s="93">
        <f t="shared" ref="AB83:AG83" si="184">AB97-AB90</f>
        <v>16639446.460000001</v>
      </c>
      <c r="AC83" s="93">
        <f t="shared" si="184"/>
        <v>16234548.68</v>
      </c>
      <c r="AD83" s="93">
        <f t="shared" si="184"/>
        <v>18635759.850000001</v>
      </c>
      <c r="AE83" s="93">
        <f t="shared" si="184"/>
        <v>19627136</v>
      </c>
      <c r="AF83" s="93">
        <f t="shared" si="184"/>
        <v>19543751.57</v>
      </c>
      <c r="AG83" s="93">
        <f t="shared" si="184"/>
        <v>21188018.960000001</v>
      </c>
      <c r="AH83" s="244">
        <f t="shared" ref="AH83:AI83" si="185">AH97-AH90</f>
        <v>23867609.260000002</v>
      </c>
      <c r="AI83" s="93">
        <f t="shared" si="185"/>
        <v>18238025.510000002</v>
      </c>
      <c r="AJ83" s="389">
        <f t="shared" ref="AJ83" si="186">AJ97-AJ90</f>
        <v>19062167.640000001</v>
      </c>
      <c r="AK83" s="198">
        <f t="shared" si="161"/>
        <v>-9.7262231151850023E-2</v>
      </c>
      <c r="AL83" s="199">
        <f t="shared" si="161"/>
        <v>-8.17634359140538E-2</v>
      </c>
      <c r="AM83" s="200">
        <f t="shared" si="161"/>
        <v>-8.3177392365190464E-2</v>
      </c>
      <c r="AN83" s="200">
        <f t="shared" si="161"/>
        <v>-2.543671810921563E-2</v>
      </c>
      <c r="AO83" s="200">
        <f t="shared" si="161"/>
        <v>-0.17173922503462699</v>
      </c>
      <c r="AP83" s="200">
        <f t="shared" si="161"/>
        <v>0.2035233861900124</v>
      </c>
      <c r="AQ83" s="200">
        <f t="shared" si="161"/>
        <v>0.35562481749111619</v>
      </c>
      <c r="AR83" s="200">
        <f t="shared" si="161"/>
        <v>5.501236667296653E-2</v>
      </c>
      <c r="AS83" s="200">
        <f t="shared" si="161"/>
        <v>6.5976224860086377E-2</v>
      </c>
      <c r="AT83" s="200">
        <f t="shared" si="161"/>
        <v>0.13637973236193582</v>
      </c>
      <c r="AU83" s="200">
        <f t="shared" si="162"/>
        <v>-0.10144311191826445</v>
      </c>
      <c r="AV83" s="200">
        <f t="shared" si="162"/>
        <v>0.19022321322310545</v>
      </c>
      <c r="AW83" s="200">
        <f t="shared" si="162"/>
        <v>0.1892027134170664</v>
      </c>
      <c r="AX83" s="200">
        <f t="shared" si="162"/>
        <v>7.3104335100141304E-2</v>
      </c>
      <c r="AY83" s="200">
        <f t="shared" si="162"/>
        <v>0.10083647915510523</v>
      </c>
      <c r="AZ83" s="200">
        <f t="shared" si="162"/>
        <v>0.21540445963104235</v>
      </c>
      <c r="BA83" s="200">
        <f t="shared" si="162"/>
        <v>7.8728118066285033E-2</v>
      </c>
      <c r="BB83" s="200">
        <f t="shared" si="162"/>
        <v>-0.12413018190440722</v>
      </c>
      <c r="BC83" s="200">
        <f t="shared" si="162"/>
        <v>-0.14601190745067177</v>
      </c>
      <c r="BD83" s="333">
        <f t="shared" si="162"/>
        <v>0.32981310382111356</v>
      </c>
      <c r="BE83" s="333">
        <f t="shared" si="162"/>
        <v>0.28745107269217307</v>
      </c>
      <c r="BF83" s="170">
        <f t="shared" si="162"/>
        <v>2.5299253347096009E-2</v>
      </c>
      <c r="BG83" s="92">
        <f t="shared" si="163"/>
        <v>-1810509.8200000003</v>
      </c>
      <c r="BH83" s="94">
        <f t="shared" si="163"/>
        <v>-1380706.8399999999</v>
      </c>
      <c r="BI83" s="95">
        <f t="shared" si="163"/>
        <v>-1337942.33</v>
      </c>
      <c r="BJ83" s="95">
        <f t="shared" si="163"/>
        <v>-400200.21000000089</v>
      </c>
      <c r="BK83" s="95">
        <f t="shared" si="163"/>
        <v>-3772657.1300000027</v>
      </c>
      <c r="BL83" s="95">
        <f t="shared" si="163"/>
        <v>3773359.2800000012</v>
      </c>
      <c r="BM83" s="95">
        <f t="shared" si="163"/>
        <v>6508652.5399999991</v>
      </c>
      <c r="BN83" s="95">
        <f t="shared" si="163"/>
        <v>935881.98999999836</v>
      </c>
      <c r="BO83" s="95">
        <f t="shared" si="163"/>
        <v>876772.71999999881</v>
      </c>
      <c r="BP83" s="95">
        <f t="shared" si="163"/>
        <v>2231248.790000001</v>
      </c>
      <c r="BQ83" s="95">
        <f t="shared" si="164"/>
        <v>-2021908.3099999987</v>
      </c>
      <c r="BR83" s="95">
        <f t="shared" si="164"/>
        <v>3205332.7199999988</v>
      </c>
      <c r="BS83" s="95">
        <f t="shared" si="164"/>
        <v>3179403.370000001</v>
      </c>
      <c r="BT83" s="95">
        <f t="shared" si="164"/>
        <v>1133548.370000001</v>
      </c>
      <c r="BU83" s="95">
        <f t="shared" si="164"/>
        <v>1487082.5600000005</v>
      </c>
      <c r="BV83" s="95">
        <f t="shared" si="164"/>
        <v>3302790.0700000022</v>
      </c>
      <c r="BW83" s="95">
        <f t="shared" si="164"/>
        <v>1432434.6000000015</v>
      </c>
      <c r="BX83" s="95">
        <f t="shared" si="164"/>
        <v>-2769783.120000001</v>
      </c>
      <c r="BY83" s="95">
        <f t="shared" si="164"/>
        <v>-3622653.629999999</v>
      </c>
      <c r="BZ83" s="350">
        <f t="shared" si="164"/>
        <v>5919516.2600000016</v>
      </c>
      <c r="CA83" s="350">
        <f t="shared" si="164"/>
        <v>4072030.4700000025</v>
      </c>
      <c r="CB83" s="350">
        <f t="shared" si="164"/>
        <v>470358.87999999896</v>
      </c>
      <c r="CC83" s="369"/>
      <c r="CD83" s="149">
        <f t="shared" si="172"/>
        <v>16292235</v>
      </c>
    </row>
    <row r="84" spans="1:82" s="38" customFormat="1" x14ac:dyDescent="0.3">
      <c r="A84" s="140"/>
      <c r="B84" s="39" t="s">
        <v>34</v>
      </c>
      <c r="C84" s="92">
        <f t="shared" ref="C84:S84" si="187">C98-C91</f>
        <v>22899445.559999999</v>
      </c>
      <c r="D84" s="93">
        <f t="shared" si="187"/>
        <v>22100771.300000001</v>
      </c>
      <c r="E84" s="93">
        <f t="shared" si="187"/>
        <v>20209300.030000001</v>
      </c>
      <c r="F84" s="93">
        <f t="shared" si="187"/>
        <v>19094126.75</v>
      </c>
      <c r="G84" s="93">
        <f t="shared" si="187"/>
        <v>22106031.100000001</v>
      </c>
      <c r="H84" s="93">
        <f t="shared" si="187"/>
        <v>23107732.219999999</v>
      </c>
      <c r="I84" s="93">
        <f t="shared" si="187"/>
        <v>22000690.870000001</v>
      </c>
      <c r="J84" s="93">
        <f t="shared" si="187"/>
        <v>22949413.620000001</v>
      </c>
      <c r="K84" s="93">
        <f>K98-K91</f>
        <v>17336710.210000001</v>
      </c>
      <c r="L84" s="277">
        <f>L98-L91</f>
        <v>20539158.289999999</v>
      </c>
      <c r="M84" s="35">
        <f t="shared" si="187"/>
        <v>23641441.850000001</v>
      </c>
      <c r="N84" s="93">
        <f t="shared" si="187"/>
        <v>19373090.300000001</v>
      </c>
      <c r="O84" s="35">
        <f t="shared" si="187"/>
        <v>18272204.920000002</v>
      </c>
      <c r="P84" s="149">
        <f t="shared" si="187"/>
        <v>19983751.940000001</v>
      </c>
      <c r="Q84" s="187">
        <f t="shared" si="187"/>
        <v>18310514.149999999</v>
      </c>
      <c r="R84" s="226">
        <f t="shared" si="187"/>
        <v>23677033.870000001</v>
      </c>
      <c r="S84" s="93">
        <f t="shared" si="187"/>
        <v>22519364.93</v>
      </c>
      <c r="T84" s="93">
        <f t="shared" ref="T84:V84" si="188">T98-T91</f>
        <v>23905833.93</v>
      </c>
      <c r="U84" s="93">
        <f t="shared" si="188"/>
        <v>24098687.870000001</v>
      </c>
      <c r="V84" s="93">
        <f t="shared" si="188"/>
        <v>20197865</v>
      </c>
      <c r="W84" s="93">
        <f t="shared" ref="W84" si="189">W98-W91</f>
        <v>19120369.449999999</v>
      </c>
      <c r="X84" s="277">
        <f t="shared" ref="X84:AA84" si="190">X98-X91</f>
        <v>25237484.879999999</v>
      </c>
      <c r="Y84" s="35">
        <f t="shared" si="190"/>
        <v>21168944.649999999</v>
      </c>
      <c r="Z84" s="93">
        <f t="shared" si="190"/>
        <v>22955473</v>
      </c>
      <c r="AA84" s="93">
        <f t="shared" si="190"/>
        <v>25225636.960000001</v>
      </c>
      <c r="AB84" s="93">
        <f t="shared" ref="AB84:AG84" si="191">AB98-AB91</f>
        <v>20894244.530000001</v>
      </c>
      <c r="AC84" s="93">
        <f t="shared" si="191"/>
        <v>19301382.550000001</v>
      </c>
      <c r="AD84" s="93">
        <f t="shared" si="191"/>
        <v>22668965.68</v>
      </c>
      <c r="AE84" s="93">
        <f t="shared" si="191"/>
        <v>23733895</v>
      </c>
      <c r="AF84" s="93">
        <f t="shared" si="191"/>
        <v>24018388.75</v>
      </c>
      <c r="AG84" s="93">
        <f t="shared" si="191"/>
        <v>25468273.449999999</v>
      </c>
      <c r="AH84" s="244">
        <f t="shared" ref="AH84:AI84" si="192">AH98-AH91</f>
        <v>20619201.920000002</v>
      </c>
      <c r="AI84" s="93">
        <f t="shared" si="192"/>
        <v>20388454.100000001</v>
      </c>
      <c r="AJ84" s="389">
        <f t="shared" ref="AJ84" si="193">AJ98-AJ91</f>
        <v>24413523.460000001</v>
      </c>
      <c r="AK84" s="198">
        <f t="shared" si="161"/>
        <v>-0.20206780237870514</v>
      </c>
      <c r="AL84" s="199">
        <f t="shared" si="161"/>
        <v>-9.5789388128730113E-2</v>
      </c>
      <c r="AM84" s="200">
        <f t="shared" si="161"/>
        <v>-9.3956043860070421E-2</v>
      </c>
      <c r="AN84" s="200">
        <f t="shared" si="161"/>
        <v>0.24001658625210504</v>
      </c>
      <c r="AO84" s="200">
        <f t="shared" si="161"/>
        <v>1.8697785601142946E-2</v>
      </c>
      <c r="AP84" s="200">
        <f t="shared" si="161"/>
        <v>3.4538296636016708E-2</v>
      </c>
      <c r="AQ84" s="200">
        <f t="shared" si="161"/>
        <v>9.5360505376711382E-2</v>
      </c>
      <c r="AR84" s="200">
        <f t="shared" si="161"/>
        <v>-0.11989624944500002</v>
      </c>
      <c r="AS84" s="200">
        <f t="shared" si="161"/>
        <v>0.1028833739731754</v>
      </c>
      <c r="AT84" s="200">
        <f t="shared" si="161"/>
        <v>0.22874971426105115</v>
      </c>
      <c r="AU84" s="200">
        <f t="shared" si="162"/>
        <v>-0.1045831813341792</v>
      </c>
      <c r="AV84" s="200">
        <f t="shared" si="162"/>
        <v>0.18491539782891525</v>
      </c>
      <c r="AW84" s="200">
        <f t="shared" si="162"/>
        <v>0.38054696028441859</v>
      </c>
      <c r="AX84" s="200">
        <f t="shared" si="162"/>
        <v>4.5561643916202446E-2</v>
      </c>
      <c r="AY84" s="200">
        <f t="shared" si="162"/>
        <v>5.4114722933654068E-2</v>
      </c>
      <c r="AZ84" s="200">
        <f t="shared" si="162"/>
        <v>-4.2575780206881179E-2</v>
      </c>
      <c r="BA84" s="200">
        <f t="shared" si="162"/>
        <v>5.3932696316050167E-2</v>
      </c>
      <c r="BB84" s="200">
        <f t="shared" si="162"/>
        <v>4.7082574207441717E-3</v>
      </c>
      <c r="BC84" s="200">
        <f t="shared" si="162"/>
        <v>5.6832371429855699E-2</v>
      </c>
      <c r="BD84" s="333">
        <f t="shared" si="162"/>
        <v>2.0860468173245134E-2</v>
      </c>
      <c r="BE84" s="333">
        <f t="shared" si="162"/>
        <v>6.6321137429695545E-2</v>
      </c>
      <c r="BF84" s="170">
        <f t="shared" si="162"/>
        <v>-3.26483175291752E-2</v>
      </c>
      <c r="BG84" s="92">
        <f t="shared" si="163"/>
        <v>-4627240.6399999969</v>
      </c>
      <c r="BH84" s="94">
        <f t="shared" si="163"/>
        <v>-2117019.3599999994</v>
      </c>
      <c r="BI84" s="95">
        <f t="shared" si="163"/>
        <v>-1898785.8800000027</v>
      </c>
      <c r="BJ84" s="95">
        <f t="shared" si="163"/>
        <v>4582907.120000001</v>
      </c>
      <c r="BK84" s="95">
        <f t="shared" si="163"/>
        <v>413333.82999999821</v>
      </c>
      <c r="BL84" s="95">
        <f t="shared" si="163"/>
        <v>798101.71000000089</v>
      </c>
      <c r="BM84" s="95">
        <f t="shared" si="163"/>
        <v>2097997</v>
      </c>
      <c r="BN84" s="95">
        <f t="shared" si="163"/>
        <v>-2751548.620000001</v>
      </c>
      <c r="BO84" s="95">
        <f t="shared" si="163"/>
        <v>1783659.2399999984</v>
      </c>
      <c r="BP84" s="95">
        <f t="shared" si="163"/>
        <v>4698326.59</v>
      </c>
      <c r="BQ84" s="95">
        <f t="shared" si="164"/>
        <v>-2472497.200000003</v>
      </c>
      <c r="BR84" s="95">
        <f t="shared" si="164"/>
        <v>3582382.6999999993</v>
      </c>
      <c r="BS84" s="95">
        <f t="shared" si="164"/>
        <v>6953432.0399999991</v>
      </c>
      <c r="BT84" s="95">
        <f t="shared" si="164"/>
        <v>910492.58999999985</v>
      </c>
      <c r="BU84" s="95">
        <f t="shared" si="164"/>
        <v>990868.40000000224</v>
      </c>
      <c r="BV84" s="95">
        <f t="shared" si="164"/>
        <v>-1008068.1900000013</v>
      </c>
      <c r="BW84" s="95">
        <f t="shared" si="164"/>
        <v>1214530.0700000003</v>
      </c>
      <c r="BX84" s="95">
        <f t="shared" si="164"/>
        <v>112554.8200000003</v>
      </c>
      <c r="BY84" s="95">
        <f t="shared" si="164"/>
        <v>1369585.5799999982</v>
      </c>
      <c r="BZ84" s="350">
        <f t="shared" si="164"/>
        <v>421336.92000000179</v>
      </c>
      <c r="CA84" s="350">
        <f t="shared" si="164"/>
        <v>1268084.6500000022</v>
      </c>
      <c r="CB84" s="350">
        <f t="shared" si="164"/>
        <v>-823961.41999999806</v>
      </c>
      <c r="CC84" s="369"/>
      <c r="CD84" s="149">
        <f t="shared" si="172"/>
        <v>19038179</v>
      </c>
    </row>
    <row r="85" spans="1:82" s="123" customFormat="1" x14ac:dyDescent="0.3">
      <c r="A85" s="141"/>
      <c r="B85" s="39" t="s">
        <v>35</v>
      </c>
      <c r="C85" s="124">
        <f>SUM(C80:C84)</f>
        <v>99681301.800000012</v>
      </c>
      <c r="D85" s="125">
        <f t="shared" ref="D85:BJ85" si="194">SUM(D80:D84)</f>
        <v>89199354.539999992</v>
      </c>
      <c r="E85" s="125">
        <f t="shared" si="194"/>
        <v>86063015.379999995</v>
      </c>
      <c r="F85" s="125">
        <f t="shared" si="194"/>
        <v>83946667.420000002</v>
      </c>
      <c r="G85" s="125">
        <f t="shared" si="194"/>
        <v>114552091.13</v>
      </c>
      <c r="H85" s="125">
        <f t="shared" si="194"/>
        <v>121612985.95999999</v>
      </c>
      <c r="I85" s="125">
        <f t="shared" si="194"/>
        <v>105316892.01000001</v>
      </c>
      <c r="J85" s="125">
        <f t="shared" si="194"/>
        <v>98472874.410000011</v>
      </c>
      <c r="K85" s="125">
        <f t="shared" si="194"/>
        <v>79240900.930000007</v>
      </c>
      <c r="L85" s="278">
        <f>SUM(L80:L84)</f>
        <v>101649864.84</v>
      </c>
      <c r="M85" s="126">
        <f t="shared" si="194"/>
        <v>120867316.74000001</v>
      </c>
      <c r="N85" s="125">
        <f t="shared" si="194"/>
        <v>94685630.010000005</v>
      </c>
      <c r="O85" s="126">
        <f t="shared" si="194"/>
        <v>96612113.25</v>
      </c>
      <c r="P85" s="164">
        <f t="shared" si="194"/>
        <v>93671813.230000004</v>
      </c>
      <c r="Q85" s="164">
        <f t="shared" si="194"/>
        <v>89085415.120000005</v>
      </c>
      <c r="R85" s="220">
        <f t="shared" si="194"/>
        <v>94169597.730000004</v>
      </c>
      <c r="S85" s="125">
        <f t="shared" si="194"/>
        <v>129169456.15000001</v>
      </c>
      <c r="T85" s="125">
        <f t="shared" ref="T85:V85" si="195">SUM(T80:T84)</f>
        <v>140388769.42999998</v>
      </c>
      <c r="U85" s="125">
        <f t="shared" si="195"/>
        <v>125047604.36000001</v>
      </c>
      <c r="V85" s="125">
        <f t="shared" si="195"/>
        <v>100963849</v>
      </c>
      <c r="W85" s="125">
        <f t="shared" ref="W85" si="196">SUM(W80:W84)</f>
        <v>88735791.560000002</v>
      </c>
      <c r="X85" s="278">
        <f t="shared" ref="X85:AA85" si="197">SUM(X80:X84)</f>
        <v>113727050.03</v>
      </c>
      <c r="Y85" s="126">
        <f t="shared" si="197"/>
        <v>116409804.38999999</v>
      </c>
      <c r="Z85" s="125">
        <f t="shared" si="197"/>
        <v>114259482</v>
      </c>
      <c r="AA85" s="125">
        <f t="shared" si="197"/>
        <v>117376406.12</v>
      </c>
      <c r="AB85" s="125">
        <f t="shared" ref="AB85:AG85" si="198">SUM(AB80:AB84)</f>
        <v>95592547.460000008</v>
      </c>
      <c r="AC85" s="125">
        <f t="shared" si="198"/>
        <v>87467815.089999989</v>
      </c>
      <c r="AD85" s="125">
        <f t="shared" si="198"/>
        <v>107358691.28999999</v>
      </c>
      <c r="AE85" s="125">
        <f t="shared" si="198"/>
        <v>121511680</v>
      </c>
      <c r="AF85" s="125">
        <f t="shared" si="198"/>
        <v>123639450.70999998</v>
      </c>
      <c r="AG85" s="125">
        <f t="shared" si="198"/>
        <v>127159510.60000001</v>
      </c>
      <c r="AH85" s="245">
        <f t="shared" ref="AH85" si="199">SUM(AH80:AH84)</f>
        <v>115496056.84</v>
      </c>
      <c r="AI85" s="125">
        <f>SUM(AI80:AI84)</f>
        <v>94025333.439999998</v>
      </c>
      <c r="AJ85" s="390">
        <f>SUM(AJ80:AJ84)</f>
        <v>123849835.97</v>
      </c>
      <c r="AK85" s="202">
        <f t="shared" si="161"/>
        <v>-3.0790012716306756E-2</v>
      </c>
      <c r="AL85" s="203">
        <f t="shared" si="161"/>
        <v>5.0140034230790442E-2</v>
      </c>
      <c r="AM85" s="204">
        <f t="shared" si="161"/>
        <v>3.5118450436055472E-2</v>
      </c>
      <c r="AN85" s="204">
        <f t="shared" si="161"/>
        <v>0.12177887013492598</v>
      </c>
      <c r="AO85" s="204">
        <f t="shared" si="161"/>
        <v>0.1276045236346792</v>
      </c>
      <c r="AP85" s="204">
        <f t="shared" si="161"/>
        <v>0.15438962641847778</v>
      </c>
      <c r="AQ85" s="204">
        <f t="shared" si="161"/>
        <v>0.18734613197782696</v>
      </c>
      <c r="AR85" s="204">
        <f t="shared" si="161"/>
        <v>2.5296048327264304E-2</v>
      </c>
      <c r="AS85" s="204">
        <f t="shared" si="161"/>
        <v>0.11982310295017483</v>
      </c>
      <c r="AT85" s="204">
        <f t="shared" si="161"/>
        <v>0.11881162074351852</v>
      </c>
      <c r="AU85" s="204">
        <f t="shared" si="162"/>
        <v>-3.6879385347725252E-2</v>
      </c>
      <c r="AV85" s="204">
        <f t="shared" si="162"/>
        <v>0.20672463168838554</v>
      </c>
      <c r="AW85" s="204">
        <f t="shared" si="162"/>
        <v>0.2149243213039852</v>
      </c>
      <c r="AX85" s="204">
        <f t="shared" si="162"/>
        <v>2.0504932740907551E-2</v>
      </c>
      <c r="AY85" s="204">
        <f t="shared" si="162"/>
        <v>-1.8157854771413181E-2</v>
      </c>
      <c r="AZ85" s="204">
        <f t="shared" si="162"/>
        <v>0.14005681109327159</v>
      </c>
      <c r="BA85" s="204">
        <f t="shared" si="162"/>
        <v>-5.9284728590227216E-2</v>
      </c>
      <c r="BB85" s="204">
        <f t="shared" si="162"/>
        <v>-0.11930668519999721</v>
      </c>
      <c r="BC85" s="204">
        <f t="shared" si="162"/>
        <v>1.6888818068997308E-2</v>
      </c>
      <c r="BD85" s="334">
        <f t="shared" si="162"/>
        <v>0.14393476461064794</v>
      </c>
      <c r="BE85" s="334">
        <f t="shared" si="162"/>
        <v>5.9610015158577744E-2</v>
      </c>
      <c r="BF85" s="213">
        <f t="shared" si="162"/>
        <v>8.9009483120591912E-2</v>
      </c>
      <c r="BG85" s="124">
        <f t="shared" si="143"/>
        <v>-3069188.5500000007</v>
      </c>
      <c r="BH85" s="127">
        <f t="shared" si="194"/>
        <v>4472458.6900000051</v>
      </c>
      <c r="BI85" s="128">
        <f t="shared" si="194"/>
        <v>3022399.7399999974</v>
      </c>
      <c r="BJ85" s="128">
        <f t="shared" si="194"/>
        <v>10222930.309999999</v>
      </c>
      <c r="BK85" s="128">
        <f t="shared" ref="BK85:BL85" si="200">SUM(BK80:BK84)</f>
        <v>14617365.019999996</v>
      </c>
      <c r="BL85" s="128">
        <f t="shared" si="200"/>
        <v>18775783.469999999</v>
      </c>
      <c r="BM85" s="128">
        <f t="shared" ref="BM85:BN85" si="201">SUM(BM80:BM84)</f>
        <v>19730712.350000001</v>
      </c>
      <c r="BN85" s="128">
        <f t="shared" si="201"/>
        <v>2490974.59</v>
      </c>
      <c r="BO85" s="128">
        <f t="shared" ref="BO85:BP85" si="202">SUM(BO80:BO84)</f>
        <v>9494890.6299999952</v>
      </c>
      <c r="BP85" s="128">
        <f t="shared" si="202"/>
        <v>12077185.190000003</v>
      </c>
      <c r="BQ85" s="128">
        <f t="shared" ref="BQ85:BR85" si="203">SUM(BQ80:BQ84)</f>
        <v>-4457512.3500000034</v>
      </c>
      <c r="BR85" s="128">
        <f t="shared" si="203"/>
        <v>19573851.989999995</v>
      </c>
      <c r="BS85" s="128">
        <f t="shared" ref="BS85:BT85" si="204">SUM(BS80:BS84)</f>
        <v>20764292.870000005</v>
      </c>
      <c r="BT85" s="128">
        <f t="shared" si="204"/>
        <v>1920734.2299999986</v>
      </c>
      <c r="BU85" s="128">
        <f t="shared" ref="BU85:BV85" si="205">SUM(BU80:BU84)</f>
        <v>-1617600.0299999937</v>
      </c>
      <c r="BV85" s="128">
        <f t="shared" si="205"/>
        <v>13189093.560000001</v>
      </c>
      <c r="BW85" s="128">
        <f t="shared" ref="BW85" si="206">SUM(BW80:BW84)</f>
        <v>-7657776.1499999929</v>
      </c>
      <c r="BX85" s="128">
        <f t="shared" ref="BX85:BY85" si="207">SUM(BX80:BX84)</f>
        <v>-16749318.720000006</v>
      </c>
      <c r="BY85" s="128">
        <f t="shared" si="207"/>
        <v>2111906.2400000002</v>
      </c>
      <c r="BZ85" s="351">
        <f t="shared" ref="BZ85:CA85" si="208">SUM(BZ80:BZ84)</f>
        <v>14532207.840000004</v>
      </c>
      <c r="CA85" s="351">
        <f t="shared" si="208"/>
        <v>5289541.8800000045</v>
      </c>
      <c r="CB85" s="351">
        <f t="shared" ref="CB85" si="209">SUM(CB80:CB84)</f>
        <v>10122785.940000001</v>
      </c>
      <c r="CC85" s="370"/>
      <c r="CD85" s="221">
        <f t="shared" si="172"/>
        <v>95076921</v>
      </c>
    </row>
    <row r="86" spans="1:82" s="38" customFormat="1" x14ac:dyDescent="0.3">
      <c r="A86" s="140">
        <f>+A79+1</f>
        <v>12</v>
      </c>
      <c r="B86" s="44" t="s">
        <v>27</v>
      </c>
      <c r="C86" s="45"/>
      <c r="D86" s="46"/>
      <c r="E86" s="46"/>
      <c r="F86" s="46"/>
      <c r="G86" s="46"/>
      <c r="H86" s="46"/>
      <c r="I86" s="46"/>
      <c r="J86" s="46"/>
      <c r="K86" s="46"/>
      <c r="L86" s="274"/>
      <c r="M86" s="47"/>
      <c r="N86" s="46"/>
      <c r="O86" s="47"/>
      <c r="P86" s="46"/>
      <c r="Q86" s="46"/>
      <c r="R86" s="46"/>
      <c r="S86" s="46"/>
      <c r="T86" s="46"/>
      <c r="U86" s="242"/>
      <c r="V86" s="242"/>
      <c r="W86" s="242"/>
      <c r="X86" s="274"/>
      <c r="Y86" s="302"/>
      <c r="Z86" s="242"/>
      <c r="AA86" s="242"/>
      <c r="AB86" s="242"/>
      <c r="AC86" s="242"/>
      <c r="AD86" s="242"/>
      <c r="AE86" s="242"/>
      <c r="AF86" s="242"/>
      <c r="AG86" s="242"/>
      <c r="AH86" s="242"/>
      <c r="AI86" s="46"/>
      <c r="AJ86" s="385"/>
      <c r="AK86" s="206"/>
      <c r="AL86" s="207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330"/>
      <c r="BE86" s="330"/>
      <c r="BF86" s="209"/>
      <c r="BG86" s="45"/>
      <c r="BH86" s="48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346"/>
      <c r="CA86" s="346"/>
      <c r="CB86" s="346"/>
      <c r="CC86" s="369"/>
      <c r="CD86" s="47"/>
    </row>
    <row r="87" spans="1:82" s="38" customFormat="1" x14ac:dyDescent="0.3">
      <c r="A87" s="140"/>
      <c r="B87" s="39" t="s">
        <v>30</v>
      </c>
      <c r="C87" s="92"/>
      <c r="D87" s="93"/>
      <c r="E87" s="93"/>
      <c r="F87" s="93"/>
      <c r="G87" s="93"/>
      <c r="H87" s="93"/>
      <c r="I87" s="93"/>
      <c r="J87" s="93"/>
      <c r="K87" s="93"/>
      <c r="L87" s="277"/>
      <c r="M87" s="35"/>
      <c r="N87" s="93"/>
      <c r="O87" s="35"/>
      <c r="P87" s="149"/>
      <c r="Q87" s="187"/>
      <c r="R87" s="149"/>
      <c r="S87" s="93"/>
      <c r="T87" s="93"/>
      <c r="U87" s="244"/>
      <c r="V87" s="244"/>
      <c r="W87" s="244"/>
      <c r="X87" s="277"/>
      <c r="Y87" s="311"/>
      <c r="Z87" s="244"/>
      <c r="AA87" s="244"/>
      <c r="AB87" s="244"/>
      <c r="AC87" s="244"/>
      <c r="AD87" s="244"/>
      <c r="AE87" s="244"/>
      <c r="AF87" s="244"/>
      <c r="AG87" s="244"/>
      <c r="AH87" s="244"/>
      <c r="AI87" s="93"/>
      <c r="AJ87" s="389"/>
      <c r="AK87" s="167"/>
      <c r="AL87" s="168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333"/>
      <c r="BE87" s="333"/>
      <c r="BF87" s="170"/>
      <c r="BG87" s="92"/>
      <c r="BH87" s="94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350"/>
      <c r="CA87" s="350"/>
      <c r="CB87" s="350"/>
      <c r="CC87" s="369"/>
      <c r="CD87" s="149"/>
    </row>
    <row r="88" spans="1:82" s="38" customFormat="1" x14ac:dyDescent="0.3">
      <c r="A88" s="140"/>
      <c r="B88" s="39" t="s">
        <v>31</v>
      </c>
      <c r="C88" s="92"/>
      <c r="D88" s="93"/>
      <c r="E88" s="93"/>
      <c r="F88" s="93"/>
      <c r="G88" s="93"/>
      <c r="H88" s="93"/>
      <c r="I88" s="93"/>
      <c r="J88" s="93"/>
      <c r="K88" s="93"/>
      <c r="L88" s="277"/>
      <c r="M88" s="35"/>
      <c r="N88" s="93"/>
      <c r="O88" s="35"/>
      <c r="P88" s="149"/>
      <c r="Q88" s="187"/>
      <c r="R88" s="149"/>
      <c r="S88" s="93"/>
      <c r="T88" s="93"/>
      <c r="U88" s="244"/>
      <c r="V88" s="244"/>
      <c r="W88" s="244"/>
      <c r="X88" s="277"/>
      <c r="Y88" s="311"/>
      <c r="Z88" s="244"/>
      <c r="AA88" s="244"/>
      <c r="AB88" s="244"/>
      <c r="AC88" s="244"/>
      <c r="AD88" s="244"/>
      <c r="AE88" s="244"/>
      <c r="AF88" s="244"/>
      <c r="AG88" s="244"/>
      <c r="AH88" s="244"/>
      <c r="AI88" s="93"/>
      <c r="AJ88" s="389"/>
      <c r="AK88" s="167"/>
      <c r="AL88" s="168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333"/>
      <c r="BE88" s="333"/>
      <c r="BF88" s="170"/>
      <c r="BG88" s="92"/>
      <c r="BH88" s="94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350"/>
      <c r="CA88" s="350"/>
      <c r="CB88" s="350"/>
      <c r="CC88" s="369"/>
      <c r="CD88" s="149"/>
    </row>
    <row r="89" spans="1:82" s="38" customFormat="1" x14ac:dyDescent="0.3">
      <c r="A89" s="140"/>
      <c r="B89" s="39" t="s">
        <v>32</v>
      </c>
      <c r="C89" s="92"/>
      <c r="D89" s="93"/>
      <c r="E89" s="93"/>
      <c r="F89" s="93"/>
      <c r="G89" s="93"/>
      <c r="H89" s="93"/>
      <c r="I89" s="93"/>
      <c r="J89" s="93"/>
      <c r="K89" s="93"/>
      <c r="L89" s="277"/>
      <c r="M89" s="35"/>
      <c r="N89" s="93"/>
      <c r="O89" s="35"/>
      <c r="P89" s="149"/>
      <c r="Q89" s="187"/>
      <c r="R89" s="149"/>
      <c r="S89" s="93"/>
      <c r="T89" s="93"/>
      <c r="U89" s="244"/>
      <c r="V89" s="244"/>
      <c r="W89" s="244"/>
      <c r="X89" s="277"/>
      <c r="Y89" s="311"/>
      <c r="Z89" s="244"/>
      <c r="AA89" s="244"/>
      <c r="AB89" s="244"/>
      <c r="AC89" s="244"/>
      <c r="AD89" s="244"/>
      <c r="AE89" s="244"/>
      <c r="AF89" s="244"/>
      <c r="AG89" s="244"/>
      <c r="AH89" s="244"/>
      <c r="AI89" s="93"/>
      <c r="AJ89" s="389"/>
      <c r="AK89" s="167"/>
      <c r="AL89" s="168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333"/>
      <c r="BE89" s="333"/>
      <c r="BF89" s="170"/>
      <c r="BG89" s="92"/>
      <c r="BH89" s="94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350"/>
      <c r="CA89" s="350"/>
      <c r="CB89" s="350"/>
      <c r="CC89" s="369"/>
      <c r="CD89" s="149"/>
    </row>
    <row r="90" spans="1:82" s="38" customFormat="1" x14ac:dyDescent="0.3">
      <c r="A90" s="140"/>
      <c r="B90" s="39" t="s">
        <v>33</v>
      </c>
      <c r="C90" s="92"/>
      <c r="D90" s="93"/>
      <c r="E90" s="93"/>
      <c r="F90" s="93"/>
      <c r="G90" s="93"/>
      <c r="H90" s="93"/>
      <c r="I90" s="93"/>
      <c r="J90" s="93"/>
      <c r="K90" s="93"/>
      <c r="L90" s="277"/>
      <c r="M90" s="35"/>
      <c r="N90" s="93"/>
      <c r="O90" s="35"/>
      <c r="P90" s="149"/>
      <c r="Q90" s="187"/>
      <c r="R90" s="149"/>
      <c r="S90" s="93"/>
      <c r="T90" s="93"/>
      <c r="U90" s="244"/>
      <c r="V90" s="244"/>
      <c r="W90" s="244"/>
      <c r="X90" s="277"/>
      <c r="Y90" s="311"/>
      <c r="Z90" s="244"/>
      <c r="AA90" s="244"/>
      <c r="AB90" s="244"/>
      <c r="AC90" s="244"/>
      <c r="AD90" s="244"/>
      <c r="AE90" s="244"/>
      <c r="AF90" s="244"/>
      <c r="AG90" s="244"/>
      <c r="AH90" s="244"/>
      <c r="AI90" s="93"/>
      <c r="AJ90" s="389"/>
      <c r="AK90" s="167"/>
      <c r="AL90" s="168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333"/>
      <c r="BE90" s="333"/>
      <c r="BF90" s="170"/>
      <c r="BG90" s="92"/>
      <c r="BH90" s="94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350"/>
      <c r="CA90" s="350"/>
      <c r="CB90" s="350"/>
      <c r="CC90" s="369"/>
      <c r="CD90" s="149"/>
    </row>
    <row r="91" spans="1:82" s="38" customFormat="1" x14ac:dyDescent="0.3">
      <c r="A91" s="140"/>
      <c r="B91" s="39" t="s">
        <v>34</v>
      </c>
      <c r="C91" s="92"/>
      <c r="D91" s="93"/>
      <c r="E91" s="93"/>
      <c r="F91" s="93"/>
      <c r="G91" s="93"/>
      <c r="H91" s="93"/>
      <c r="I91" s="93"/>
      <c r="J91" s="93"/>
      <c r="K91" s="93"/>
      <c r="L91" s="277"/>
      <c r="M91" s="35"/>
      <c r="N91" s="93"/>
      <c r="O91" s="35"/>
      <c r="P91" s="149"/>
      <c r="Q91" s="187"/>
      <c r="R91" s="149"/>
      <c r="S91" s="93"/>
      <c r="T91" s="93"/>
      <c r="U91" s="244"/>
      <c r="V91" s="244"/>
      <c r="W91" s="244"/>
      <c r="X91" s="277"/>
      <c r="Y91" s="311"/>
      <c r="Z91" s="244"/>
      <c r="AA91" s="244"/>
      <c r="AB91" s="244"/>
      <c r="AC91" s="244"/>
      <c r="AD91" s="244"/>
      <c r="AE91" s="244"/>
      <c r="AF91" s="244"/>
      <c r="AG91" s="244"/>
      <c r="AH91" s="244"/>
      <c r="AI91" s="93"/>
      <c r="AJ91" s="389"/>
      <c r="AK91" s="167"/>
      <c r="AL91" s="168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333"/>
      <c r="BE91" s="333"/>
      <c r="BF91" s="170"/>
      <c r="BG91" s="92"/>
      <c r="BH91" s="94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350"/>
      <c r="CA91" s="350"/>
      <c r="CB91" s="350"/>
      <c r="CC91" s="369"/>
      <c r="CD91" s="149"/>
    </row>
    <row r="92" spans="1:82" s="123" customFormat="1" x14ac:dyDescent="0.3">
      <c r="A92" s="141"/>
      <c r="B92" s="39" t="s">
        <v>35</v>
      </c>
      <c r="C92" s="124"/>
      <c r="D92" s="125"/>
      <c r="E92" s="125"/>
      <c r="F92" s="125"/>
      <c r="G92" s="125"/>
      <c r="H92" s="125"/>
      <c r="I92" s="125"/>
      <c r="J92" s="125"/>
      <c r="K92" s="125"/>
      <c r="L92" s="278"/>
      <c r="M92" s="126"/>
      <c r="N92" s="134"/>
      <c r="O92" s="126"/>
      <c r="P92" s="125"/>
      <c r="Q92" s="125"/>
      <c r="R92" s="125"/>
      <c r="S92" s="125"/>
      <c r="T92" s="125"/>
      <c r="U92" s="245"/>
      <c r="V92" s="245"/>
      <c r="W92" s="245"/>
      <c r="X92" s="278"/>
      <c r="Y92" s="312"/>
      <c r="Z92" s="245"/>
      <c r="AA92" s="245"/>
      <c r="AB92" s="245"/>
      <c r="AC92" s="245"/>
      <c r="AD92" s="245"/>
      <c r="AE92" s="245"/>
      <c r="AF92" s="245"/>
      <c r="AG92" s="245"/>
      <c r="AH92" s="245"/>
      <c r="AI92" s="125"/>
      <c r="AJ92" s="390"/>
      <c r="AK92" s="210"/>
      <c r="AL92" s="211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334"/>
      <c r="BE92" s="334"/>
      <c r="BF92" s="213"/>
      <c r="BG92" s="124"/>
      <c r="BH92" s="127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351"/>
      <c r="CA92" s="351"/>
      <c r="CB92" s="351"/>
      <c r="CC92" s="370"/>
      <c r="CD92" s="291"/>
    </row>
    <row r="93" spans="1:82" s="38" customFormat="1" x14ac:dyDescent="0.3">
      <c r="A93" s="140">
        <f>+A86+1</f>
        <v>13</v>
      </c>
      <c r="B93" s="44" t="s">
        <v>37</v>
      </c>
      <c r="C93" s="45"/>
      <c r="D93" s="46"/>
      <c r="E93" s="46"/>
      <c r="F93" s="46"/>
      <c r="G93" s="46"/>
      <c r="H93" s="46"/>
      <c r="I93" s="46"/>
      <c r="J93" s="46"/>
      <c r="K93" s="46"/>
      <c r="L93" s="274"/>
      <c r="M93" s="47"/>
      <c r="N93" s="46"/>
      <c r="O93" s="47"/>
      <c r="P93" s="46"/>
      <c r="Q93" s="46"/>
      <c r="R93" s="46"/>
      <c r="S93" s="46"/>
      <c r="T93" s="46"/>
      <c r="U93" s="242"/>
      <c r="V93" s="242"/>
      <c r="W93" s="242"/>
      <c r="X93" s="274"/>
      <c r="Y93" s="302"/>
      <c r="Z93" s="242"/>
      <c r="AA93" s="242"/>
      <c r="AB93" s="242"/>
      <c r="AC93" s="242"/>
      <c r="AD93" s="242"/>
      <c r="AE93" s="242"/>
      <c r="AF93" s="242"/>
      <c r="AG93" s="242"/>
      <c r="AH93" s="242"/>
      <c r="AI93" s="46"/>
      <c r="AJ93" s="385"/>
      <c r="AK93" s="206"/>
      <c r="AL93" s="207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330"/>
      <c r="BE93" s="330"/>
      <c r="BF93" s="209"/>
      <c r="BG93" s="45"/>
      <c r="BH93" s="48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346"/>
      <c r="CA93" s="346"/>
      <c r="CB93" s="346"/>
      <c r="CC93" s="369"/>
      <c r="CD93" s="47"/>
    </row>
    <row r="94" spans="1:82" s="38" customFormat="1" x14ac:dyDescent="0.3">
      <c r="A94" s="140"/>
      <c r="B94" s="39" t="s">
        <v>30</v>
      </c>
      <c r="C94" s="92">
        <v>44374447.270000003</v>
      </c>
      <c r="D94" s="93">
        <v>38072945.619999997</v>
      </c>
      <c r="E94" s="93">
        <v>38244451.659999996</v>
      </c>
      <c r="F94" s="93">
        <v>37884922.210000001</v>
      </c>
      <c r="G94" s="93">
        <v>56242792.869999997</v>
      </c>
      <c r="H94" s="93">
        <v>64381175</v>
      </c>
      <c r="I94" s="93">
        <v>51366367.039999999</v>
      </c>
      <c r="J94" s="93">
        <v>45547435.009999998</v>
      </c>
      <c r="K94" s="93">
        <v>37510374.170000002</v>
      </c>
      <c r="L94" s="277">
        <v>50633626.469999999</v>
      </c>
      <c r="M94" s="35">
        <v>60967495.890000001</v>
      </c>
      <c r="N94" s="93">
        <v>45116266.100000001</v>
      </c>
      <c r="O94" s="35">
        <v>47948182.57</v>
      </c>
      <c r="P94" s="93">
        <v>46054789.100000001</v>
      </c>
      <c r="Q94" s="93">
        <v>45133090.229999997</v>
      </c>
      <c r="R94" s="151">
        <v>44170173.530000001</v>
      </c>
      <c r="S94" s="93">
        <v>73102241.129999995</v>
      </c>
      <c r="T94" s="93">
        <v>77607497.329999998</v>
      </c>
      <c r="U94" s="244">
        <v>60991493.850000001</v>
      </c>
      <c r="V94" s="244">
        <v>49693322</v>
      </c>
      <c r="W94" s="244">
        <v>44322443.07</v>
      </c>
      <c r="X94" s="277">
        <v>56325289.210000001</v>
      </c>
      <c r="Y94" s="311">
        <v>62604921.009999998</v>
      </c>
      <c r="Z94" s="244">
        <v>56793737</v>
      </c>
      <c r="AA94" s="244">
        <v>57321177.200000003</v>
      </c>
      <c r="AB94" s="244">
        <v>45709882.789999999</v>
      </c>
      <c r="AC94" s="244">
        <v>40595555.140000001</v>
      </c>
      <c r="AD94" s="244">
        <v>52734182</v>
      </c>
      <c r="AE94" s="244">
        <v>62938932</v>
      </c>
      <c r="AF94" s="244">
        <v>65384302.159999996</v>
      </c>
      <c r="AG94" s="244">
        <v>65513100.310000002</v>
      </c>
      <c r="AH94" s="244">
        <v>50182570.469999999</v>
      </c>
      <c r="AI94" s="93">
        <v>43334417.75</v>
      </c>
      <c r="AJ94" s="389">
        <v>57679084.350000001</v>
      </c>
      <c r="AK94" s="198">
        <f t="shared" ref="AK94:AT99" si="210">IF(ISERROR((O94-C94)/C94)=TRUE,0,(O94-C94)/C94)</f>
        <v>8.0535883145885931E-2</v>
      </c>
      <c r="AL94" s="199">
        <f t="shared" si="210"/>
        <v>0.20964607150876929</v>
      </c>
      <c r="AM94" s="200">
        <f t="shared" si="210"/>
        <v>0.18012125343673971</v>
      </c>
      <c r="AN94" s="200">
        <f t="shared" si="210"/>
        <v>0.16590376733942355</v>
      </c>
      <c r="AO94" s="200">
        <f t="shared" si="210"/>
        <v>0.29976193214602714</v>
      </c>
      <c r="AP94" s="200">
        <f t="shared" si="210"/>
        <v>0.20543772818684963</v>
      </c>
      <c r="AQ94" s="200">
        <f t="shared" si="210"/>
        <v>0.18738188750052592</v>
      </c>
      <c r="AR94" s="200">
        <f t="shared" si="210"/>
        <v>9.10235008643136E-2</v>
      </c>
      <c r="AS94" s="200">
        <f t="shared" si="210"/>
        <v>0.18160493065537442</v>
      </c>
      <c r="AT94" s="200">
        <f t="shared" si="210"/>
        <v>0.11240875159065024</v>
      </c>
      <c r="AU94" s="200">
        <f t="shared" ref="AU94:BF99" si="211">IF(ISERROR((Y94-M94)/M94)=TRUE,0,(Y94-M94)/M94)</f>
        <v>2.6857345805284594E-2</v>
      </c>
      <c r="AV94" s="200">
        <f t="shared" si="211"/>
        <v>0.25883061497414117</v>
      </c>
      <c r="AW94" s="200">
        <f t="shared" si="211"/>
        <v>0.19548174983100308</v>
      </c>
      <c r="AX94" s="200">
        <f t="shared" si="211"/>
        <v>-7.4890433055962548E-3</v>
      </c>
      <c r="AY94" s="200">
        <f t="shared" si="211"/>
        <v>-0.10053676951603667</v>
      </c>
      <c r="AZ94" s="200">
        <f t="shared" si="211"/>
        <v>0.19388668383164487</v>
      </c>
      <c r="BA94" s="200">
        <f t="shared" si="211"/>
        <v>-0.13902869423560169</v>
      </c>
      <c r="BB94" s="200">
        <f t="shared" si="211"/>
        <v>-0.15750018478272712</v>
      </c>
      <c r="BC94" s="200">
        <f t="shared" si="211"/>
        <v>7.4135033831443056E-2</v>
      </c>
      <c r="BD94" s="333">
        <f t="shared" si="211"/>
        <v>9.8453564847203971E-3</v>
      </c>
      <c r="BE94" s="333">
        <f t="shared" si="211"/>
        <v>-2.2291761274070045E-2</v>
      </c>
      <c r="BF94" s="170">
        <f t="shared" si="211"/>
        <v>2.4035298513117045E-2</v>
      </c>
      <c r="BG94" s="92">
        <f t="shared" ref="BG94:BP98" si="212">O94-C94</f>
        <v>3573735.299999997</v>
      </c>
      <c r="BH94" s="62">
        <f t="shared" si="212"/>
        <v>7981843.4800000042</v>
      </c>
      <c r="BI94" s="63">
        <f t="shared" si="212"/>
        <v>6888638.5700000003</v>
      </c>
      <c r="BJ94" s="63">
        <f t="shared" si="212"/>
        <v>6285251.3200000003</v>
      </c>
      <c r="BK94" s="63">
        <f t="shared" si="212"/>
        <v>16859448.259999998</v>
      </c>
      <c r="BL94" s="63">
        <f t="shared" si="212"/>
        <v>13226322.329999998</v>
      </c>
      <c r="BM94" s="63">
        <f t="shared" si="212"/>
        <v>9625126.8100000024</v>
      </c>
      <c r="BN94" s="63">
        <f t="shared" si="212"/>
        <v>4145886.9900000021</v>
      </c>
      <c r="BO94" s="63">
        <f t="shared" si="212"/>
        <v>6812068.8999999985</v>
      </c>
      <c r="BP94" s="63">
        <f t="shared" si="212"/>
        <v>5691662.7400000021</v>
      </c>
      <c r="BQ94" s="63">
        <f t="shared" ref="BQ94:CB98" si="213">Y94-M94</f>
        <v>1637425.1199999973</v>
      </c>
      <c r="BR94" s="63">
        <f t="shared" si="213"/>
        <v>11677470.899999999</v>
      </c>
      <c r="BS94" s="63">
        <f t="shared" si="213"/>
        <v>9372994.6300000027</v>
      </c>
      <c r="BT94" s="63">
        <f t="shared" si="213"/>
        <v>-344906.31000000238</v>
      </c>
      <c r="BU94" s="63">
        <f t="shared" si="213"/>
        <v>-4537535.0899999961</v>
      </c>
      <c r="BV94" s="63">
        <f t="shared" si="213"/>
        <v>8564008.4699999988</v>
      </c>
      <c r="BW94" s="63">
        <f t="shared" si="213"/>
        <v>-10163309.129999995</v>
      </c>
      <c r="BX94" s="63">
        <f t="shared" si="213"/>
        <v>-12223195.170000002</v>
      </c>
      <c r="BY94" s="63">
        <f t="shared" si="213"/>
        <v>4521606.4600000009</v>
      </c>
      <c r="BZ94" s="352">
        <f t="shared" si="213"/>
        <v>489248.46999999881</v>
      </c>
      <c r="CA94" s="352">
        <f t="shared" si="213"/>
        <v>-988025.3200000003</v>
      </c>
      <c r="CB94" s="350">
        <f t="shared" si="213"/>
        <v>1353795.1400000006</v>
      </c>
      <c r="CC94" s="369"/>
      <c r="CD94" s="61">
        <f>IF(ISERROR(GETPIVOTDATA("VALUE",'CSS WK pvt'!$J$2,"DT_FILE",CD$8,"COMMODITY",CD$6,"TRIM_CAT",TRIM(B94),"TRIM_LINE",A93))=TRUE,0,GETPIVOTDATA("VALUE",'CSS WK pvt'!$J$2,"DT_FILE",CD$8,"COMMODITY",CD$6,"TRIM_CAT",TRIM(B94),"TRIM_LINE",A93))</f>
        <v>47378167</v>
      </c>
    </row>
    <row r="95" spans="1:82" s="38" customFormat="1" x14ac:dyDescent="0.3">
      <c r="A95" s="140"/>
      <c r="B95" s="39" t="s">
        <v>31</v>
      </c>
      <c r="C95" s="92">
        <v>3187133.96</v>
      </c>
      <c r="D95" s="93">
        <v>2762205.04</v>
      </c>
      <c r="E95" s="93">
        <v>2625358.66</v>
      </c>
      <c r="F95" s="93">
        <v>2541588</v>
      </c>
      <c r="G95" s="93">
        <v>3401152.47</v>
      </c>
      <c r="H95" s="93">
        <v>3867695.86</v>
      </c>
      <c r="I95" s="93">
        <v>3181668.23</v>
      </c>
      <c r="J95" s="93">
        <v>3012556.78</v>
      </c>
      <c r="K95" s="93">
        <v>2819368.86</v>
      </c>
      <c r="L95" s="277">
        <v>3579086.74</v>
      </c>
      <c r="M95" s="35">
        <v>3927040.33</v>
      </c>
      <c r="N95" s="93">
        <v>3060084.6</v>
      </c>
      <c r="O95" s="35">
        <v>2983590.79</v>
      </c>
      <c r="P95" s="93">
        <v>2834116.53</v>
      </c>
      <c r="Q95" s="93">
        <v>2685953.45</v>
      </c>
      <c r="R95" s="151">
        <v>2702589.92</v>
      </c>
      <c r="S95" s="93">
        <v>3896457.52</v>
      </c>
      <c r="T95" s="93">
        <v>4138158.99</v>
      </c>
      <c r="U95" s="244">
        <v>3389980.37</v>
      </c>
      <c r="V95" s="244">
        <v>2445322</v>
      </c>
      <c r="W95" s="244">
        <v>2365664.44</v>
      </c>
      <c r="X95" s="277">
        <v>2849422.43</v>
      </c>
      <c r="Y95" s="311">
        <v>3446846.19</v>
      </c>
      <c r="Z95" s="244">
        <v>3173490</v>
      </c>
      <c r="AA95" s="244">
        <v>3150360.98</v>
      </c>
      <c r="AB95" s="244">
        <v>2672965.19</v>
      </c>
      <c r="AC95" s="244">
        <v>2411805.5299999998</v>
      </c>
      <c r="AD95" s="244">
        <v>2839194.54</v>
      </c>
      <c r="AE95" s="244">
        <v>3808314</v>
      </c>
      <c r="AF95" s="244">
        <v>3091458.94</v>
      </c>
      <c r="AG95" s="244">
        <v>2794821.44</v>
      </c>
      <c r="AH95" s="244">
        <v>2335540.48</v>
      </c>
      <c r="AI95" s="93">
        <v>2431654.7400000002</v>
      </c>
      <c r="AJ95" s="389">
        <v>3194353.07</v>
      </c>
      <c r="AK95" s="198">
        <f t="shared" si="210"/>
        <v>-6.3864014677312134E-2</v>
      </c>
      <c r="AL95" s="199">
        <f t="shared" si="210"/>
        <v>2.6034088331110913E-2</v>
      </c>
      <c r="AM95" s="200">
        <f t="shared" si="210"/>
        <v>2.3080575969761034E-2</v>
      </c>
      <c r="AN95" s="200">
        <f t="shared" si="210"/>
        <v>6.3346978345821564E-2</v>
      </c>
      <c r="AO95" s="200">
        <f t="shared" si="210"/>
        <v>0.14562859335735684</v>
      </c>
      <c r="AP95" s="200">
        <f t="shared" si="210"/>
        <v>6.9928748223755208E-2</v>
      </c>
      <c r="AQ95" s="200">
        <f t="shared" si="210"/>
        <v>6.5472615288992633E-2</v>
      </c>
      <c r="AR95" s="200">
        <f t="shared" si="210"/>
        <v>-0.18829015398674073</v>
      </c>
      <c r="AS95" s="200">
        <f t="shared" si="210"/>
        <v>-0.16092410838360466</v>
      </c>
      <c r="AT95" s="200">
        <f t="shared" si="210"/>
        <v>-0.20386885342711755</v>
      </c>
      <c r="AU95" s="200">
        <f t="shared" si="211"/>
        <v>-0.12227889190025204</v>
      </c>
      <c r="AV95" s="200">
        <f t="shared" si="211"/>
        <v>3.7059563647357956E-2</v>
      </c>
      <c r="AW95" s="200">
        <f t="shared" si="211"/>
        <v>5.5895798632626809E-2</v>
      </c>
      <c r="AX95" s="200">
        <f t="shared" si="211"/>
        <v>-5.6861225815580653E-2</v>
      </c>
      <c r="AY95" s="200">
        <f t="shared" si="211"/>
        <v>-0.10206726404733499</v>
      </c>
      <c r="AZ95" s="200">
        <f t="shared" si="211"/>
        <v>5.0545818656794264E-2</v>
      </c>
      <c r="BA95" s="200">
        <f t="shared" si="211"/>
        <v>-2.2621450265419556E-2</v>
      </c>
      <c r="BB95" s="200">
        <f t="shared" si="211"/>
        <v>-0.25293857788678153</v>
      </c>
      <c r="BC95" s="200">
        <f t="shared" si="211"/>
        <v>-0.17556412280936015</v>
      </c>
      <c r="BD95" s="333">
        <f t="shared" si="211"/>
        <v>-4.4894504690997761E-2</v>
      </c>
      <c r="BE95" s="333">
        <f t="shared" si="211"/>
        <v>2.7895038232895061E-2</v>
      </c>
      <c r="BF95" s="170">
        <f t="shared" si="211"/>
        <v>0.12105282683550703</v>
      </c>
      <c r="BG95" s="92">
        <f t="shared" si="212"/>
        <v>-203543.16999999993</v>
      </c>
      <c r="BH95" s="62">
        <f t="shared" si="212"/>
        <v>71911.489999999758</v>
      </c>
      <c r="BI95" s="63">
        <f t="shared" si="212"/>
        <v>60594.790000000037</v>
      </c>
      <c r="BJ95" s="63">
        <f t="shared" si="212"/>
        <v>161001.91999999993</v>
      </c>
      <c r="BK95" s="63">
        <f t="shared" si="212"/>
        <v>495305.04999999981</v>
      </c>
      <c r="BL95" s="63">
        <f t="shared" si="212"/>
        <v>270463.13000000035</v>
      </c>
      <c r="BM95" s="63">
        <f t="shared" si="212"/>
        <v>208312.14000000013</v>
      </c>
      <c r="BN95" s="63">
        <f t="shared" si="212"/>
        <v>-567234.7799999998</v>
      </c>
      <c r="BO95" s="63">
        <f t="shared" si="212"/>
        <v>-453704.41999999993</v>
      </c>
      <c r="BP95" s="63">
        <f t="shared" si="212"/>
        <v>-729664.31</v>
      </c>
      <c r="BQ95" s="63">
        <f t="shared" si="213"/>
        <v>-480194.14000000013</v>
      </c>
      <c r="BR95" s="63">
        <f t="shared" si="213"/>
        <v>113405.39999999991</v>
      </c>
      <c r="BS95" s="63">
        <f t="shared" si="213"/>
        <v>166770.18999999994</v>
      </c>
      <c r="BT95" s="63">
        <f t="shared" si="213"/>
        <v>-161151.33999999985</v>
      </c>
      <c r="BU95" s="63">
        <f t="shared" si="213"/>
        <v>-274147.92000000039</v>
      </c>
      <c r="BV95" s="63">
        <f t="shared" si="213"/>
        <v>136604.62000000011</v>
      </c>
      <c r="BW95" s="63">
        <f t="shared" si="213"/>
        <v>-88143.520000000019</v>
      </c>
      <c r="BX95" s="63">
        <f t="shared" si="213"/>
        <v>-1046700.0500000003</v>
      </c>
      <c r="BY95" s="63">
        <f t="shared" si="213"/>
        <v>-595158.93000000017</v>
      </c>
      <c r="BZ95" s="352">
        <f t="shared" si="213"/>
        <v>-109781.52000000002</v>
      </c>
      <c r="CA95" s="352">
        <f t="shared" si="213"/>
        <v>65990.300000000279</v>
      </c>
      <c r="CB95" s="350">
        <f t="shared" si="213"/>
        <v>344930.63999999966</v>
      </c>
      <c r="CC95" s="369"/>
      <c r="CD95" s="61">
        <f>IF(ISERROR(GETPIVOTDATA("VALUE",'CSS WK pvt'!$J$2,"DT_FILE",CD$8,"COMMODITY",CD$6,"TRIM_CAT",TRIM(B95),"TRIM_LINE",A93))=TRUE,0,GETPIVOTDATA("VALUE",'CSS WK pvt'!$J$2,"DT_FILE",CD$8,"COMMODITY",CD$6,"TRIM_CAT",TRIM(B95),"TRIM_LINE",A93))</f>
        <v>2580649</v>
      </c>
    </row>
    <row r="96" spans="1:82" s="38" customFormat="1" x14ac:dyDescent="0.3">
      <c r="A96" s="140"/>
      <c r="B96" s="39" t="s">
        <v>32</v>
      </c>
      <c r="C96" s="92">
        <v>10605548.630000001</v>
      </c>
      <c r="D96" s="93">
        <v>9376827.6500000004</v>
      </c>
      <c r="E96" s="93">
        <v>8898496.5800000001</v>
      </c>
      <c r="F96" s="93">
        <v>8692860.4700000007</v>
      </c>
      <c r="G96" s="93">
        <v>10834756.16</v>
      </c>
      <c r="H96" s="93">
        <v>11716207.470000001</v>
      </c>
      <c r="I96" s="93">
        <v>10466145.82</v>
      </c>
      <c r="J96" s="93">
        <v>9951257.9900000002</v>
      </c>
      <c r="K96" s="93">
        <v>8285225.3700000001</v>
      </c>
      <c r="L96" s="277">
        <v>10537433.369999999</v>
      </c>
      <c r="M96" s="35">
        <v>12399888.699999999</v>
      </c>
      <c r="N96" s="93">
        <v>10285812.73</v>
      </c>
      <c r="O96" s="35">
        <v>10603918.41</v>
      </c>
      <c r="P96" s="93">
        <v>9293257.5700000003</v>
      </c>
      <c r="Q96" s="93">
        <v>8208391.1699999999</v>
      </c>
      <c r="R96" s="151">
        <v>8286830.6299999999</v>
      </c>
      <c r="S96" s="93">
        <v>11456691.17</v>
      </c>
      <c r="T96" s="93">
        <v>12423744.49</v>
      </c>
      <c r="U96" s="244">
        <v>11756769.68</v>
      </c>
      <c r="V96" s="244">
        <v>10679247</v>
      </c>
      <c r="W96" s="244">
        <v>8761319.5600000005</v>
      </c>
      <c r="X96" s="277">
        <v>10723044.75</v>
      </c>
      <c r="Y96" s="311">
        <v>11279550.880000001</v>
      </c>
      <c r="Z96" s="244">
        <v>11281073</v>
      </c>
      <c r="AA96" s="244">
        <v>11695611.050000001</v>
      </c>
      <c r="AB96" s="244">
        <v>9676008.4900000002</v>
      </c>
      <c r="AC96" s="244">
        <v>8924523.1899999995</v>
      </c>
      <c r="AD96" s="244">
        <v>10480589.220000001</v>
      </c>
      <c r="AE96" s="244">
        <v>11403403</v>
      </c>
      <c r="AF96" s="244">
        <v>11601549.289999999</v>
      </c>
      <c r="AG96" s="244">
        <v>12195296.439999999</v>
      </c>
      <c r="AH96" s="244">
        <v>18491134.710000001</v>
      </c>
      <c r="AI96" s="93">
        <v>9632781.3399999999</v>
      </c>
      <c r="AJ96" s="389">
        <v>19500707.449999999</v>
      </c>
      <c r="AK96" s="198">
        <f t="shared" si="210"/>
        <v>-1.5371387722359353E-4</v>
      </c>
      <c r="AL96" s="199">
        <f t="shared" si="210"/>
        <v>-8.9124043993706204E-3</v>
      </c>
      <c r="AM96" s="200">
        <f t="shared" si="210"/>
        <v>-7.755303424525227E-2</v>
      </c>
      <c r="AN96" s="200">
        <f t="shared" si="210"/>
        <v>-4.6708427151367901E-2</v>
      </c>
      <c r="AO96" s="200">
        <f t="shared" si="210"/>
        <v>5.7401846503576485E-2</v>
      </c>
      <c r="AP96" s="200">
        <f t="shared" si="210"/>
        <v>6.0389594654386869E-2</v>
      </c>
      <c r="AQ96" s="200">
        <f t="shared" si="210"/>
        <v>0.12331414851240811</v>
      </c>
      <c r="AR96" s="200">
        <f t="shared" si="210"/>
        <v>7.3155475491797572E-2</v>
      </c>
      <c r="AS96" s="200">
        <f t="shared" si="210"/>
        <v>5.7463034345920323E-2</v>
      </c>
      <c r="AT96" s="200">
        <f t="shared" si="210"/>
        <v>1.7614477214957784E-2</v>
      </c>
      <c r="AU96" s="200">
        <f t="shared" si="211"/>
        <v>-9.0350635163362267E-2</v>
      </c>
      <c r="AV96" s="200">
        <f t="shared" si="211"/>
        <v>9.676048904693596E-2</v>
      </c>
      <c r="AW96" s="200">
        <f t="shared" si="211"/>
        <v>0.10295181439443012</v>
      </c>
      <c r="AX96" s="200">
        <f t="shared" si="211"/>
        <v>4.1185872350678852E-2</v>
      </c>
      <c r="AY96" s="200">
        <f t="shared" si="211"/>
        <v>8.7243895322303408E-2</v>
      </c>
      <c r="AZ96" s="200">
        <f t="shared" si="211"/>
        <v>0.26472830059518193</v>
      </c>
      <c r="BA96" s="200">
        <f t="shared" si="211"/>
        <v>-4.6512705290981437E-3</v>
      </c>
      <c r="BB96" s="200">
        <f t="shared" si="211"/>
        <v>-6.6179339140610499E-2</v>
      </c>
      <c r="BC96" s="200">
        <f t="shared" si="211"/>
        <v>3.7299936286580362E-2</v>
      </c>
      <c r="BD96" s="333">
        <f t="shared" si="211"/>
        <v>0.7315017350942441</v>
      </c>
      <c r="BE96" s="333">
        <f t="shared" si="211"/>
        <v>9.9466955180892783E-2</v>
      </c>
      <c r="BF96" s="170">
        <f t="shared" si="211"/>
        <v>0.81857932188523219</v>
      </c>
      <c r="BG96" s="92">
        <f t="shared" si="212"/>
        <v>-1630.2200000006706</v>
      </c>
      <c r="BH96" s="62">
        <f t="shared" si="212"/>
        <v>-83570.080000000075</v>
      </c>
      <c r="BI96" s="63">
        <f t="shared" si="212"/>
        <v>-690105.41000000015</v>
      </c>
      <c r="BJ96" s="63">
        <f t="shared" si="212"/>
        <v>-406029.84000000078</v>
      </c>
      <c r="BK96" s="63">
        <f t="shared" si="212"/>
        <v>621935.00999999978</v>
      </c>
      <c r="BL96" s="63">
        <f t="shared" si="212"/>
        <v>707537.01999999955</v>
      </c>
      <c r="BM96" s="63">
        <f t="shared" si="212"/>
        <v>1290623.8599999994</v>
      </c>
      <c r="BN96" s="63">
        <f t="shared" si="212"/>
        <v>727989.00999999978</v>
      </c>
      <c r="BO96" s="63">
        <f t="shared" si="212"/>
        <v>476094.19000000041</v>
      </c>
      <c r="BP96" s="63">
        <f t="shared" si="212"/>
        <v>185611.38000000082</v>
      </c>
      <c r="BQ96" s="63">
        <f t="shared" si="213"/>
        <v>-1120337.8199999984</v>
      </c>
      <c r="BR96" s="63">
        <f t="shared" si="213"/>
        <v>995260.26999999955</v>
      </c>
      <c r="BS96" s="63">
        <f t="shared" si="213"/>
        <v>1091692.6400000006</v>
      </c>
      <c r="BT96" s="63">
        <f t="shared" si="213"/>
        <v>382750.91999999993</v>
      </c>
      <c r="BU96" s="63">
        <f t="shared" si="213"/>
        <v>716132.01999999955</v>
      </c>
      <c r="BV96" s="63">
        <f t="shared" si="213"/>
        <v>2193758.5900000008</v>
      </c>
      <c r="BW96" s="63">
        <f t="shared" si="213"/>
        <v>-53288.169999999925</v>
      </c>
      <c r="BX96" s="63">
        <f t="shared" si="213"/>
        <v>-822195.20000000112</v>
      </c>
      <c r="BY96" s="63">
        <f t="shared" si="213"/>
        <v>438526.75999999978</v>
      </c>
      <c r="BZ96" s="352">
        <f t="shared" si="213"/>
        <v>7811887.7100000009</v>
      </c>
      <c r="CA96" s="352">
        <f t="shared" si="213"/>
        <v>871461.77999999933</v>
      </c>
      <c r="CB96" s="350">
        <f t="shared" si="213"/>
        <v>8777662.6999999993</v>
      </c>
      <c r="CC96" s="369"/>
      <c r="CD96" s="61">
        <f>IF(ISERROR(GETPIVOTDATA("VALUE",'CSS WK pvt'!$J$2,"DT_FILE",CD$8,"COMMODITY",CD$6,"TRIM_CAT",TRIM(B96),"TRIM_LINE",A93))=TRUE,0,GETPIVOTDATA("VALUE",'CSS WK pvt'!$J$2,"DT_FILE",CD$8,"COMMODITY",CD$6,"TRIM_CAT",TRIM(B96),"TRIM_LINE",A93))</f>
        <v>9787691</v>
      </c>
    </row>
    <row r="97" spans="1:82" s="38" customFormat="1" x14ac:dyDescent="0.3">
      <c r="A97" s="140"/>
      <c r="B97" s="39" t="s">
        <v>33</v>
      </c>
      <c r="C97" s="92">
        <v>18614726.379999999</v>
      </c>
      <c r="D97" s="93">
        <v>16886604.93</v>
      </c>
      <c r="E97" s="93">
        <v>16085408.449999999</v>
      </c>
      <c r="F97" s="93">
        <v>15733169.99</v>
      </c>
      <c r="G97" s="93">
        <v>21967358.530000001</v>
      </c>
      <c r="H97" s="93">
        <v>18540175.41</v>
      </c>
      <c r="I97" s="93">
        <v>18302020.050000001</v>
      </c>
      <c r="J97" s="93">
        <v>17012211.010000002</v>
      </c>
      <c r="K97" s="93">
        <v>13289222.32</v>
      </c>
      <c r="L97" s="277">
        <v>16360559.970000001</v>
      </c>
      <c r="M97" s="35">
        <v>19931449.969999999</v>
      </c>
      <c r="N97" s="93">
        <v>16850376.280000001</v>
      </c>
      <c r="O97" s="35">
        <v>16804216.559999999</v>
      </c>
      <c r="P97" s="93">
        <v>15505898.09</v>
      </c>
      <c r="Q97" s="93">
        <v>14747466.119999999</v>
      </c>
      <c r="R97" s="151">
        <v>15332969.779999999</v>
      </c>
      <c r="S97" s="93">
        <v>18194701.399999999</v>
      </c>
      <c r="T97" s="93">
        <v>22313534.690000001</v>
      </c>
      <c r="U97" s="244">
        <v>24810672.59</v>
      </c>
      <c r="V97" s="244">
        <v>17948093</v>
      </c>
      <c r="W97" s="244">
        <v>14165995.039999999</v>
      </c>
      <c r="X97" s="277">
        <v>18591808.760000002</v>
      </c>
      <c r="Y97" s="311">
        <v>17909541.66</v>
      </c>
      <c r="Z97" s="244">
        <v>20055709</v>
      </c>
      <c r="AA97" s="244">
        <v>19983619.93</v>
      </c>
      <c r="AB97" s="244">
        <v>16639446.460000001</v>
      </c>
      <c r="AC97" s="244">
        <v>16234548.68</v>
      </c>
      <c r="AD97" s="244">
        <v>18635759.850000001</v>
      </c>
      <c r="AE97" s="244">
        <v>19627136</v>
      </c>
      <c r="AF97" s="244">
        <v>19543751.57</v>
      </c>
      <c r="AG97" s="244">
        <v>21188018.960000001</v>
      </c>
      <c r="AH97" s="244">
        <v>23867609.260000002</v>
      </c>
      <c r="AI97" s="93">
        <v>18238025.510000002</v>
      </c>
      <c r="AJ97" s="389">
        <v>19062167.640000001</v>
      </c>
      <c r="AK97" s="198">
        <f t="shared" si="210"/>
        <v>-9.7262231151850023E-2</v>
      </c>
      <c r="AL97" s="199">
        <f t="shared" si="210"/>
        <v>-8.17634359140538E-2</v>
      </c>
      <c r="AM97" s="200">
        <f t="shared" si="210"/>
        <v>-8.3177392365190464E-2</v>
      </c>
      <c r="AN97" s="200">
        <f t="shared" si="210"/>
        <v>-2.543671810921563E-2</v>
      </c>
      <c r="AO97" s="200">
        <f t="shared" si="210"/>
        <v>-0.17173922503462699</v>
      </c>
      <c r="AP97" s="200">
        <f t="shared" si="210"/>
        <v>0.2035233861900124</v>
      </c>
      <c r="AQ97" s="200">
        <f t="shared" si="210"/>
        <v>0.35562481749111619</v>
      </c>
      <c r="AR97" s="200">
        <f t="shared" si="210"/>
        <v>5.501236667296653E-2</v>
      </c>
      <c r="AS97" s="200">
        <f t="shared" si="210"/>
        <v>6.5976224860086377E-2</v>
      </c>
      <c r="AT97" s="200">
        <f t="shared" si="210"/>
        <v>0.13637973236193582</v>
      </c>
      <c r="AU97" s="200">
        <f t="shared" si="211"/>
        <v>-0.10144311191826445</v>
      </c>
      <c r="AV97" s="200">
        <f t="shared" si="211"/>
        <v>0.19022321322310545</v>
      </c>
      <c r="AW97" s="200">
        <f t="shared" si="211"/>
        <v>0.1892027134170664</v>
      </c>
      <c r="AX97" s="200">
        <f t="shared" si="211"/>
        <v>7.3104335100141304E-2</v>
      </c>
      <c r="AY97" s="200">
        <f t="shared" si="211"/>
        <v>0.10083647915510523</v>
      </c>
      <c r="AZ97" s="200">
        <f t="shared" si="211"/>
        <v>0.21540445963104235</v>
      </c>
      <c r="BA97" s="200">
        <f t="shared" si="211"/>
        <v>7.8728118066285033E-2</v>
      </c>
      <c r="BB97" s="200">
        <f t="shared" si="211"/>
        <v>-0.12413018190440722</v>
      </c>
      <c r="BC97" s="200">
        <f t="shared" si="211"/>
        <v>-0.14601190745067177</v>
      </c>
      <c r="BD97" s="333">
        <f t="shared" si="211"/>
        <v>0.32981310382111356</v>
      </c>
      <c r="BE97" s="333">
        <f t="shared" si="211"/>
        <v>0.28745107269217307</v>
      </c>
      <c r="BF97" s="170">
        <f t="shared" si="211"/>
        <v>2.5299253347096009E-2</v>
      </c>
      <c r="BG97" s="92">
        <f t="shared" si="212"/>
        <v>-1810509.8200000003</v>
      </c>
      <c r="BH97" s="62">
        <f t="shared" si="212"/>
        <v>-1380706.8399999999</v>
      </c>
      <c r="BI97" s="63">
        <f t="shared" si="212"/>
        <v>-1337942.33</v>
      </c>
      <c r="BJ97" s="63">
        <f t="shared" si="212"/>
        <v>-400200.21000000089</v>
      </c>
      <c r="BK97" s="63">
        <f t="shared" si="212"/>
        <v>-3772657.1300000027</v>
      </c>
      <c r="BL97" s="63">
        <f t="shared" si="212"/>
        <v>3773359.2800000012</v>
      </c>
      <c r="BM97" s="63">
        <f t="shared" si="212"/>
        <v>6508652.5399999991</v>
      </c>
      <c r="BN97" s="63">
        <f t="shared" si="212"/>
        <v>935881.98999999836</v>
      </c>
      <c r="BO97" s="63">
        <f t="shared" si="212"/>
        <v>876772.71999999881</v>
      </c>
      <c r="BP97" s="63">
        <f t="shared" si="212"/>
        <v>2231248.790000001</v>
      </c>
      <c r="BQ97" s="63">
        <f t="shared" si="213"/>
        <v>-2021908.3099999987</v>
      </c>
      <c r="BR97" s="63">
        <f t="shared" si="213"/>
        <v>3205332.7199999988</v>
      </c>
      <c r="BS97" s="63">
        <f t="shared" si="213"/>
        <v>3179403.370000001</v>
      </c>
      <c r="BT97" s="63">
        <f t="shared" si="213"/>
        <v>1133548.370000001</v>
      </c>
      <c r="BU97" s="63">
        <f t="shared" si="213"/>
        <v>1487082.5600000005</v>
      </c>
      <c r="BV97" s="63">
        <f t="shared" si="213"/>
        <v>3302790.0700000022</v>
      </c>
      <c r="BW97" s="63">
        <f t="shared" si="213"/>
        <v>1432434.6000000015</v>
      </c>
      <c r="BX97" s="63">
        <f t="shared" si="213"/>
        <v>-2769783.120000001</v>
      </c>
      <c r="BY97" s="63">
        <f t="shared" si="213"/>
        <v>-3622653.629999999</v>
      </c>
      <c r="BZ97" s="352">
        <f t="shared" si="213"/>
        <v>5919516.2600000016</v>
      </c>
      <c r="CA97" s="352">
        <f t="shared" si="213"/>
        <v>4072030.4700000025</v>
      </c>
      <c r="CB97" s="350">
        <f t="shared" si="213"/>
        <v>470358.87999999896</v>
      </c>
      <c r="CC97" s="369"/>
      <c r="CD97" s="61">
        <f>IF(ISERROR(GETPIVOTDATA("VALUE",'CSS WK pvt'!$J$2,"DT_FILE",CD$8,"COMMODITY",CD$6,"TRIM_CAT",TRIM(B97),"TRIM_LINE",A93))=TRUE,0,GETPIVOTDATA("VALUE",'CSS WK pvt'!$J$2,"DT_FILE",CD$8,"COMMODITY",CD$6,"TRIM_CAT",TRIM(B97),"TRIM_LINE",A93))</f>
        <v>16292235</v>
      </c>
    </row>
    <row r="98" spans="1:82" s="38" customFormat="1" x14ac:dyDescent="0.3">
      <c r="A98" s="140"/>
      <c r="B98" s="39" t="s">
        <v>34</v>
      </c>
      <c r="C98" s="92">
        <v>22899445.559999999</v>
      </c>
      <c r="D98" s="93">
        <v>22100771.300000001</v>
      </c>
      <c r="E98" s="93">
        <v>20209300.030000001</v>
      </c>
      <c r="F98" s="93">
        <v>19094126.75</v>
      </c>
      <c r="G98" s="93">
        <v>22106031.100000001</v>
      </c>
      <c r="H98" s="93">
        <v>23107732.219999999</v>
      </c>
      <c r="I98" s="93">
        <v>22000690.870000001</v>
      </c>
      <c r="J98" s="93">
        <v>22949413.620000001</v>
      </c>
      <c r="K98" s="93">
        <v>17336710.210000001</v>
      </c>
      <c r="L98" s="277">
        <v>20539158.289999999</v>
      </c>
      <c r="M98" s="35">
        <v>23641441.850000001</v>
      </c>
      <c r="N98" s="93">
        <v>19373090.300000001</v>
      </c>
      <c r="O98" s="35">
        <v>18272204.920000002</v>
      </c>
      <c r="P98" s="93">
        <v>19983751.940000001</v>
      </c>
      <c r="Q98" s="93">
        <v>18310514.149999999</v>
      </c>
      <c r="R98" s="151">
        <v>23677033.870000001</v>
      </c>
      <c r="S98" s="93">
        <v>22519364.93</v>
      </c>
      <c r="T98" s="93">
        <v>23905833.93</v>
      </c>
      <c r="U98" s="244">
        <v>24098687.870000001</v>
      </c>
      <c r="V98" s="244">
        <v>20197865</v>
      </c>
      <c r="W98" s="244">
        <v>19120369.449999999</v>
      </c>
      <c r="X98" s="277">
        <v>25237484.879999999</v>
      </c>
      <c r="Y98" s="311">
        <v>21168944.649999999</v>
      </c>
      <c r="Z98" s="244">
        <v>22955473</v>
      </c>
      <c r="AA98" s="244">
        <v>25225636.960000001</v>
      </c>
      <c r="AB98" s="244">
        <v>20894244.530000001</v>
      </c>
      <c r="AC98" s="244">
        <v>19301382.550000001</v>
      </c>
      <c r="AD98" s="244">
        <v>22668965.68</v>
      </c>
      <c r="AE98" s="244">
        <v>23733895</v>
      </c>
      <c r="AF98" s="244">
        <v>24018388.75</v>
      </c>
      <c r="AG98" s="244">
        <v>25468273.449999999</v>
      </c>
      <c r="AH98" s="244">
        <v>20619201.920000002</v>
      </c>
      <c r="AI98" s="93">
        <v>20388454.100000001</v>
      </c>
      <c r="AJ98" s="389">
        <v>24413523.460000001</v>
      </c>
      <c r="AK98" s="198">
        <f t="shared" si="210"/>
        <v>-0.20206780237870514</v>
      </c>
      <c r="AL98" s="199">
        <f t="shared" si="210"/>
        <v>-9.5789388128730113E-2</v>
      </c>
      <c r="AM98" s="200">
        <f t="shared" si="210"/>
        <v>-9.3956043860070421E-2</v>
      </c>
      <c r="AN98" s="200">
        <f t="shared" si="210"/>
        <v>0.24001658625210504</v>
      </c>
      <c r="AO98" s="200">
        <f t="shared" si="210"/>
        <v>1.8697785601142946E-2</v>
      </c>
      <c r="AP98" s="200">
        <f t="shared" si="210"/>
        <v>3.4538296636016708E-2</v>
      </c>
      <c r="AQ98" s="200">
        <f t="shared" si="210"/>
        <v>9.5360505376711382E-2</v>
      </c>
      <c r="AR98" s="200">
        <f t="shared" si="210"/>
        <v>-0.11989624944500002</v>
      </c>
      <c r="AS98" s="200">
        <f t="shared" si="210"/>
        <v>0.1028833739731754</v>
      </c>
      <c r="AT98" s="200">
        <f t="shared" si="210"/>
        <v>0.22874971426105115</v>
      </c>
      <c r="AU98" s="200">
        <f t="shared" si="211"/>
        <v>-0.1045831813341792</v>
      </c>
      <c r="AV98" s="200">
        <f t="shared" si="211"/>
        <v>0.18491539782891525</v>
      </c>
      <c r="AW98" s="200">
        <f t="shared" si="211"/>
        <v>0.38054696028441859</v>
      </c>
      <c r="AX98" s="200">
        <f t="shared" si="211"/>
        <v>4.5561643916202446E-2</v>
      </c>
      <c r="AY98" s="200">
        <f t="shared" si="211"/>
        <v>5.4114722933654068E-2</v>
      </c>
      <c r="AZ98" s="200">
        <f t="shared" si="211"/>
        <v>-4.2575780206881179E-2</v>
      </c>
      <c r="BA98" s="200">
        <f t="shared" si="211"/>
        <v>5.3932696316050167E-2</v>
      </c>
      <c r="BB98" s="200">
        <f t="shared" si="211"/>
        <v>4.7082574207441717E-3</v>
      </c>
      <c r="BC98" s="200">
        <f t="shared" si="211"/>
        <v>5.6832371429855699E-2</v>
      </c>
      <c r="BD98" s="333">
        <f t="shared" si="211"/>
        <v>2.0860468173245134E-2</v>
      </c>
      <c r="BE98" s="333">
        <f t="shared" si="211"/>
        <v>6.6321137429695545E-2</v>
      </c>
      <c r="BF98" s="170">
        <f t="shared" si="211"/>
        <v>-3.26483175291752E-2</v>
      </c>
      <c r="BG98" s="92">
        <f t="shared" si="212"/>
        <v>-4627240.6399999969</v>
      </c>
      <c r="BH98" s="62">
        <f t="shared" si="212"/>
        <v>-2117019.3599999994</v>
      </c>
      <c r="BI98" s="63">
        <f t="shared" si="212"/>
        <v>-1898785.8800000027</v>
      </c>
      <c r="BJ98" s="63">
        <f t="shared" si="212"/>
        <v>4582907.120000001</v>
      </c>
      <c r="BK98" s="63">
        <f t="shared" si="212"/>
        <v>413333.82999999821</v>
      </c>
      <c r="BL98" s="63">
        <f t="shared" si="212"/>
        <v>798101.71000000089</v>
      </c>
      <c r="BM98" s="63">
        <f t="shared" si="212"/>
        <v>2097997</v>
      </c>
      <c r="BN98" s="63">
        <f t="shared" si="212"/>
        <v>-2751548.620000001</v>
      </c>
      <c r="BO98" s="63">
        <f t="shared" si="212"/>
        <v>1783659.2399999984</v>
      </c>
      <c r="BP98" s="63">
        <f t="shared" si="212"/>
        <v>4698326.59</v>
      </c>
      <c r="BQ98" s="63">
        <f t="shared" si="213"/>
        <v>-2472497.200000003</v>
      </c>
      <c r="BR98" s="63">
        <f t="shared" si="213"/>
        <v>3582382.6999999993</v>
      </c>
      <c r="BS98" s="63">
        <f t="shared" si="213"/>
        <v>6953432.0399999991</v>
      </c>
      <c r="BT98" s="63">
        <f t="shared" si="213"/>
        <v>910492.58999999985</v>
      </c>
      <c r="BU98" s="63">
        <f t="shared" si="213"/>
        <v>990868.40000000224</v>
      </c>
      <c r="BV98" s="63">
        <f t="shared" si="213"/>
        <v>-1008068.1900000013</v>
      </c>
      <c r="BW98" s="63">
        <f t="shared" si="213"/>
        <v>1214530.0700000003</v>
      </c>
      <c r="BX98" s="63">
        <f t="shared" si="213"/>
        <v>112554.8200000003</v>
      </c>
      <c r="BY98" s="63">
        <f t="shared" si="213"/>
        <v>1369585.5799999982</v>
      </c>
      <c r="BZ98" s="352">
        <f t="shared" si="213"/>
        <v>421336.92000000179</v>
      </c>
      <c r="CA98" s="352">
        <f t="shared" si="213"/>
        <v>1268084.6500000022</v>
      </c>
      <c r="CB98" s="350">
        <f t="shared" si="213"/>
        <v>-823961.41999999806</v>
      </c>
      <c r="CC98" s="369"/>
      <c r="CD98" s="61">
        <f>IF(ISERROR(GETPIVOTDATA("VALUE",'CSS WK pvt'!$J$2,"DT_FILE",CD$8,"COMMODITY",CD$6,"TRIM_CAT",TRIM(B98),"TRIM_LINE",A93))=TRUE,0,GETPIVOTDATA("VALUE",'CSS WK pvt'!$J$2,"DT_FILE",CD$8,"COMMODITY",CD$6,"TRIM_CAT",TRIM(B98),"TRIM_LINE",A93))</f>
        <v>19038179</v>
      </c>
    </row>
    <row r="99" spans="1:82" s="123" customFormat="1" ht="15" thickBot="1" x14ac:dyDescent="0.35">
      <c r="A99" s="141"/>
      <c r="B99" s="50" t="s">
        <v>35</v>
      </c>
      <c r="C99" s="119">
        <f>SUM(C94:C98)</f>
        <v>99681301.800000012</v>
      </c>
      <c r="D99" s="120">
        <f t="shared" ref="D99:CD99" si="214">SUM(D94:D98)</f>
        <v>89199354.539999992</v>
      </c>
      <c r="E99" s="120">
        <f t="shared" si="214"/>
        <v>86063015.379999995</v>
      </c>
      <c r="F99" s="120">
        <f t="shared" si="214"/>
        <v>83946667.420000002</v>
      </c>
      <c r="G99" s="120">
        <f t="shared" si="214"/>
        <v>114552091.13</v>
      </c>
      <c r="H99" s="120">
        <f t="shared" si="214"/>
        <v>121612985.95999999</v>
      </c>
      <c r="I99" s="120">
        <f t="shared" si="214"/>
        <v>105316892.01000001</v>
      </c>
      <c r="J99" s="120">
        <f t="shared" si="214"/>
        <v>98472874.410000011</v>
      </c>
      <c r="K99" s="120">
        <f t="shared" si="214"/>
        <v>79240900.930000007</v>
      </c>
      <c r="L99" s="276">
        <f t="shared" si="214"/>
        <v>101649864.84</v>
      </c>
      <c r="M99" s="36">
        <f t="shared" si="214"/>
        <v>120867316.74000001</v>
      </c>
      <c r="N99" s="120">
        <f t="shared" si="214"/>
        <v>94685630.010000005</v>
      </c>
      <c r="O99" s="36">
        <f t="shared" si="214"/>
        <v>96612113.25</v>
      </c>
      <c r="P99" s="120">
        <f t="shared" si="214"/>
        <v>93671813.230000004</v>
      </c>
      <c r="Q99" s="120">
        <f t="shared" si="214"/>
        <v>89085415.120000005</v>
      </c>
      <c r="R99" s="120">
        <f t="shared" si="214"/>
        <v>94169597.730000004</v>
      </c>
      <c r="S99" s="120">
        <f t="shared" si="214"/>
        <v>129169456.15000001</v>
      </c>
      <c r="T99" s="120">
        <f t="shared" si="214"/>
        <v>140388769.42999998</v>
      </c>
      <c r="U99" s="120">
        <f t="shared" si="214"/>
        <v>125047604.36000001</v>
      </c>
      <c r="V99" s="120">
        <f t="shared" si="214"/>
        <v>100963849</v>
      </c>
      <c r="W99" s="120">
        <f t="shared" si="214"/>
        <v>88735791.560000002</v>
      </c>
      <c r="X99" s="276">
        <f t="shared" si="214"/>
        <v>113727050.03</v>
      </c>
      <c r="Y99" s="36">
        <f t="shared" si="214"/>
        <v>116409804.38999999</v>
      </c>
      <c r="Z99" s="120">
        <f t="shared" si="214"/>
        <v>114259482</v>
      </c>
      <c r="AA99" s="120">
        <f t="shared" si="214"/>
        <v>117376406.12</v>
      </c>
      <c r="AB99" s="120">
        <f t="shared" si="214"/>
        <v>95592547.460000008</v>
      </c>
      <c r="AC99" s="120">
        <f t="shared" si="214"/>
        <v>87467815.089999989</v>
      </c>
      <c r="AD99" s="120">
        <f t="shared" si="214"/>
        <v>107358691.28999999</v>
      </c>
      <c r="AE99" s="120">
        <f t="shared" si="214"/>
        <v>121511680</v>
      </c>
      <c r="AF99" s="120">
        <f t="shared" si="214"/>
        <v>123639450.70999998</v>
      </c>
      <c r="AG99" s="120">
        <f t="shared" si="214"/>
        <v>127159510.60000001</v>
      </c>
      <c r="AH99" s="120">
        <f>SUM(AH94:AH98)</f>
        <v>115496056.84</v>
      </c>
      <c r="AI99" s="120">
        <f>SUM(AI94:AI98)</f>
        <v>94025333.439999998</v>
      </c>
      <c r="AJ99" s="386">
        <f>SUM(AJ94:AJ98)</f>
        <v>123849835.97</v>
      </c>
      <c r="AK99" s="172">
        <f t="shared" si="210"/>
        <v>-3.0790012716306756E-2</v>
      </c>
      <c r="AL99" s="175">
        <f t="shared" si="210"/>
        <v>5.0140034230790442E-2</v>
      </c>
      <c r="AM99" s="176">
        <f t="shared" si="210"/>
        <v>3.5118450436055472E-2</v>
      </c>
      <c r="AN99" s="176">
        <f t="shared" si="210"/>
        <v>0.12177887013492598</v>
      </c>
      <c r="AO99" s="176">
        <f t="shared" si="210"/>
        <v>0.1276045236346792</v>
      </c>
      <c r="AP99" s="176">
        <f t="shared" si="210"/>
        <v>0.15438962641847778</v>
      </c>
      <c r="AQ99" s="176">
        <f t="shared" si="210"/>
        <v>0.18734613197782696</v>
      </c>
      <c r="AR99" s="176">
        <f t="shared" si="210"/>
        <v>2.5296048327264304E-2</v>
      </c>
      <c r="AS99" s="176">
        <f t="shared" si="210"/>
        <v>0.11982310295017483</v>
      </c>
      <c r="AT99" s="176">
        <f t="shared" si="210"/>
        <v>0.11881162074351852</v>
      </c>
      <c r="AU99" s="176">
        <f t="shared" si="211"/>
        <v>-3.6879385347725252E-2</v>
      </c>
      <c r="AV99" s="176">
        <f t="shared" si="211"/>
        <v>0.20672463168838554</v>
      </c>
      <c r="AW99" s="176">
        <f t="shared" si="211"/>
        <v>0.2149243213039852</v>
      </c>
      <c r="AX99" s="176">
        <f t="shared" si="211"/>
        <v>2.0504932740907551E-2</v>
      </c>
      <c r="AY99" s="176">
        <f t="shared" si="211"/>
        <v>-1.8157854771413181E-2</v>
      </c>
      <c r="AZ99" s="176">
        <f t="shared" si="211"/>
        <v>0.14005681109327159</v>
      </c>
      <c r="BA99" s="176">
        <f t="shared" si="211"/>
        <v>-5.9284728590227216E-2</v>
      </c>
      <c r="BB99" s="176">
        <f t="shared" si="211"/>
        <v>-0.11930668519999721</v>
      </c>
      <c r="BC99" s="176">
        <f t="shared" si="211"/>
        <v>1.6888818068997308E-2</v>
      </c>
      <c r="BD99" s="327">
        <f t="shared" si="211"/>
        <v>0.14393476461064794</v>
      </c>
      <c r="BE99" s="327">
        <f t="shared" si="211"/>
        <v>5.9610015158577744E-2</v>
      </c>
      <c r="BF99" s="177">
        <f t="shared" si="211"/>
        <v>8.9009483120591912E-2</v>
      </c>
      <c r="BG99" s="119">
        <f t="shared" ref="BG99:BG106" si="215">SUM(BG94:BG98)</f>
        <v>-3069188.5500000007</v>
      </c>
      <c r="BH99" s="121">
        <f t="shared" si="214"/>
        <v>4472458.6900000051</v>
      </c>
      <c r="BI99" s="122">
        <f t="shared" si="214"/>
        <v>3022399.7399999974</v>
      </c>
      <c r="BJ99" s="122">
        <f t="shared" si="214"/>
        <v>10222930.309999999</v>
      </c>
      <c r="BK99" s="122">
        <f t="shared" ref="BK99:BL99" si="216">SUM(BK94:BK98)</f>
        <v>14617365.019999996</v>
      </c>
      <c r="BL99" s="122">
        <f t="shared" si="216"/>
        <v>18775783.469999999</v>
      </c>
      <c r="BM99" s="122">
        <f t="shared" ref="BM99:BN99" si="217">SUM(BM94:BM98)</f>
        <v>19730712.350000001</v>
      </c>
      <c r="BN99" s="122">
        <f t="shared" si="217"/>
        <v>2490974.59</v>
      </c>
      <c r="BO99" s="122">
        <f t="shared" ref="BO99:BP99" si="218">SUM(BO94:BO98)</f>
        <v>9494890.6299999952</v>
      </c>
      <c r="BP99" s="122">
        <f t="shared" si="218"/>
        <v>12077185.190000003</v>
      </c>
      <c r="BQ99" s="122">
        <f t="shared" ref="BQ99:BR99" si="219">SUM(BQ94:BQ98)</f>
        <v>-4457512.3500000034</v>
      </c>
      <c r="BR99" s="122">
        <f t="shared" si="219"/>
        <v>19573851.989999995</v>
      </c>
      <c r="BS99" s="122">
        <f t="shared" ref="BS99:BT99" si="220">SUM(BS94:BS98)</f>
        <v>20764292.870000005</v>
      </c>
      <c r="BT99" s="122">
        <f t="shared" si="220"/>
        <v>1920734.2299999986</v>
      </c>
      <c r="BU99" s="122">
        <f t="shared" ref="BU99:BV99" si="221">SUM(BU94:BU98)</f>
        <v>-1617600.0299999937</v>
      </c>
      <c r="BV99" s="122">
        <f t="shared" si="221"/>
        <v>13189093.560000001</v>
      </c>
      <c r="BW99" s="122">
        <f t="shared" ref="BW99" si="222">SUM(BW94:BW98)</f>
        <v>-7657776.1499999929</v>
      </c>
      <c r="BX99" s="122">
        <f t="shared" ref="BX99:BY99" si="223">SUM(BX94:BX98)</f>
        <v>-16749318.720000006</v>
      </c>
      <c r="BY99" s="122">
        <f t="shared" si="223"/>
        <v>2111906.2400000002</v>
      </c>
      <c r="BZ99" s="347">
        <f t="shared" ref="BZ99:CA99" si="224">SUM(BZ94:BZ98)</f>
        <v>14532207.840000004</v>
      </c>
      <c r="CA99" s="347">
        <f t="shared" si="224"/>
        <v>5289541.8800000045</v>
      </c>
      <c r="CB99" s="347">
        <f t="shared" ref="CB99" si="225">SUM(CB94:CB98)</f>
        <v>10122785.940000001</v>
      </c>
      <c r="CC99" s="370"/>
      <c r="CD99" s="36">
        <f t="shared" si="214"/>
        <v>95076921</v>
      </c>
    </row>
    <row r="100" spans="1:82" s="38" customFormat="1" x14ac:dyDescent="0.3">
      <c r="A100" s="140">
        <f>+A93+1</f>
        <v>14</v>
      </c>
      <c r="B100" s="96" t="s">
        <v>164</v>
      </c>
      <c r="C100" s="87"/>
      <c r="D100" s="88"/>
      <c r="E100" s="88"/>
      <c r="F100" s="88"/>
      <c r="G100" s="88"/>
      <c r="H100" s="88"/>
      <c r="I100" s="88"/>
      <c r="J100" s="88"/>
      <c r="K100" s="88"/>
      <c r="L100" s="279"/>
      <c r="M100" s="89"/>
      <c r="N100" s="88"/>
      <c r="O100" s="89"/>
      <c r="P100" s="88"/>
      <c r="Q100" s="88"/>
      <c r="R100" s="88"/>
      <c r="S100" s="88"/>
      <c r="T100" s="88"/>
      <c r="U100" s="239"/>
      <c r="V100" s="239"/>
      <c r="W100" s="239"/>
      <c r="X100" s="279"/>
      <c r="Y100" s="29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88"/>
      <c r="AJ100" s="382"/>
      <c r="AK100" s="194"/>
      <c r="AL100" s="195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328"/>
      <c r="BE100" s="328"/>
      <c r="BF100" s="197"/>
      <c r="BG100" s="87"/>
      <c r="BH100" s="90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344"/>
      <c r="CA100" s="344"/>
      <c r="CB100" s="344"/>
      <c r="CC100" s="369"/>
      <c r="CD100" s="89"/>
    </row>
    <row r="101" spans="1:82" s="38" customFormat="1" x14ac:dyDescent="0.3">
      <c r="A101" s="140"/>
      <c r="B101" s="39" t="s">
        <v>30</v>
      </c>
      <c r="C101" s="92">
        <v>47674636.210000001</v>
      </c>
      <c r="D101" s="93">
        <v>43971577.299999997</v>
      </c>
      <c r="E101" s="93">
        <v>40843850.549999997</v>
      </c>
      <c r="F101" s="35">
        <v>35193806.82</v>
      </c>
      <c r="G101" s="93">
        <v>43502946.490000002</v>
      </c>
      <c r="H101" s="93">
        <v>58256133.5</v>
      </c>
      <c r="I101" s="93">
        <v>56870494.020000003</v>
      </c>
      <c r="J101" s="93">
        <v>49996840.850000001</v>
      </c>
      <c r="K101" s="93">
        <v>37735672.700000003</v>
      </c>
      <c r="L101" s="277">
        <v>44101852.109999999</v>
      </c>
      <c r="M101" s="35">
        <v>52171134.390000001</v>
      </c>
      <c r="N101" s="93">
        <v>48303048.93</v>
      </c>
      <c r="O101" s="35">
        <v>48845205.200000003</v>
      </c>
      <c r="P101" s="93">
        <v>43803622.799999997</v>
      </c>
      <c r="Q101" s="93">
        <v>42524491.799999997</v>
      </c>
      <c r="R101" s="93">
        <v>42366344.369999997</v>
      </c>
      <c r="S101" s="93">
        <v>51410854.859999999</v>
      </c>
      <c r="T101" s="93">
        <v>66060461.049999997</v>
      </c>
      <c r="U101" s="244">
        <v>64083032.170000002</v>
      </c>
      <c r="V101" s="244">
        <v>53588657</v>
      </c>
      <c r="W101" s="244">
        <v>44611907.399999999</v>
      </c>
      <c r="X101" s="277">
        <v>46167290.729999997</v>
      </c>
      <c r="Y101" s="311">
        <v>52650400.689999998</v>
      </c>
      <c r="Z101" s="244">
        <v>52281691</v>
      </c>
      <c r="AA101" s="244">
        <v>61620218.119999997</v>
      </c>
      <c r="AB101" s="244">
        <v>47626763.899999999</v>
      </c>
      <c r="AC101" s="244">
        <v>41290322.399999999</v>
      </c>
      <c r="AD101" s="244">
        <v>45567675.200000003</v>
      </c>
      <c r="AE101" s="244">
        <v>54365472</v>
      </c>
      <c r="AF101" s="244">
        <v>63877205.770000003</v>
      </c>
      <c r="AG101" s="244">
        <v>62772992.170000002</v>
      </c>
      <c r="AH101" s="244">
        <v>57001627</v>
      </c>
      <c r="AI101" s="93">
        <v>49601832.149999999</v>
      </c>
      <c r="AJ101" s="389">
        <v>46987431.140000001</v>
      </c>
      <c r="AK101" s="198">
        <f t="shared" ref="AK101:AT106" si="226">IF(ISERROR((O101-C101)/C101)=TRUE,0,(O101-C101)/C101)</f>
        <v>2.4553286255689755E-2</v>
      </c>
      <c r="AL101" s="199">
        <f t="shared" si="226"/>
        <v>-3.8196150857658685E-3</v>
      </c>
      <c r="AM101" s="200">
        <f t="shared" si="226"/>
        <v>4.1147962970401186E-2</v>
      </c>
      <c r="AN101" s="200">
        <f t="shared" si="226"/>
        <v>0.20380112861004779</v>
      </c>
      <c r="AO101" s="200">
        <f t="shared" si="226"/>
        <v>0.18177868415919329</v>
      </c>
      <c r="AP101" s="200">
        <f t="shared" si="226"/>
        <v>0.1339657660253061</v>
      </c>
      <c r="AQ101" s="200">
        <f t="shared" si="226"/>
        <v>0.12682390533592902</v>
      </c>
      <c r="AR101" s="200">
        <f t="shared" si="226"/>
        <v>7.1840862121191368E-2</v>
      </c>
      <c r="AS101" s="200">
        <f t="shared" si="226"/>
        <v>0.18222107115106484</v>
      </c>
      <c r="AT101" s="200">
        <f t="shared" si="226"/>
        <v>4.6833375950931178E-2</v>
      </c>
      <c r="AU101" s="200">
        <f t="shared" ref="AU101:BF106" si="227">IF(ISERROR((Y101-M101)/M101)=TRUE,0,(Y101-M101)/M101)</f>
        <v>9.1864266630142764E-3</v>
      </c>
      <c r="AV101" s="200">
        <f t="shared" si="227"/>
        <v>8.236834233312651E-2</v>
      </c>
      <c r="AW101" s="200">
        <f t="shared" si="227"/>
        <v>0.26154077698500472</v>
      </c>
      <c r="AX101" s="200">
        <f t="shared" si="227"/>
        <v>8.7279107425790398E-2</v>
      </c>
      <c r="AY101" s="200">
        <f t="shared" si="227"/>
        <v>-2.902255495032156E-2</v>
      </c>
      <c r="AZ101" s="200">
        <f t="shared" si="227"/>
        <v>7.5563064918740028E-2</v>
      </c>
      <c r="BA101" s="200">
        <f t="shared" si="227"/>
        <v>5.7470686843194826E-2</v>
      </c>
      <c r="BB101" s="200">
        <f t="shared" si="227"/>
        <v>-3.3049349721424537E-2</v>
      </c>
      <c r="BC101" s="200">
        <f t="shared" si="227"/>
        <v>-2.0442852899418287E-2</v>
      </c>
      <c r="BD101" s="333">
        <f t="shared" si="227"/>
        <v>6.3688291348671044E-2</v>
      </c>
      <c r="BE101" s="333">
        <f t="shared" si="227"/>
        <v>0.11185185841213326</v>
      </c>
      <c r="BF101" s="170">
        <f t="shared" si="227"/>
        <v>1.7764534089652957E-2</v>
      </c>
      <c r="BG101" s="92">
        <f t="shared" ref="BG101:BP105" si="228">O101-C101</f>
        <v>1170568.9900000021</v>
      </c>
      <c r="BH101" s="62">
        <f t="shared" si="228"/>
        <v>-167954.5</v>
      </c>
      <c r="BI101" s="63">
        <f t="shared" si="228"/>
        <v>1680641.25</v>
      </c>
      <c r="BJ101" s="63">
        <f t="shared" si="228"/>
        <v>7172537.549999997</v>
      </c>
      <c r="BK101" s="63">
        <f t="shared" si="228"/>
        <v>7907908.3699999973</v>
      </c>
      <c r="BL101" s="63">
        <f t="shared" si="228"/>
        <v>7804327.549999997</v>
      </c>
      <c r="BM101" s="63">
        <f t="shared" si="228"/>
        <v>7212538.1499999985</v>
      </c>
      <c r="BN101" s="63">
        <f t="shared" si="228"/>
        <v>3591816.1499999985</v>
      </c>
      <c r="BO101" s="63">
        <f t="shared" si="228"/>
        <v>6876234.6999999955</v>
      </c>
      <c r="BP101" s="63">
        <f t="shared" si="228"/>
        <v>2065438.6199999973</v>
      </c>
      <c r="BQ101" s="63">
        <f t="shared" ref="BQ101:CB105" si="229">Y101-M101</f>
        <v>479266.29999999702</v>
      </c>
      <c r="BR101" s="63">
        <f t="shared" si="229"/>
        <v>3978642.0700000003</v>
      </c>
      <c r="BS101" s="63">
        <f t="shared" si="229"/>
        <v>12775012.919999994</v>
      </c>
      <c r="BT101" s="63">
        <f t="shared" si="229"/>
        <v>3823141.1000000015</v>
      </c>
      <c r="BU101" s="63">
        <f t="shared" si="229"/>
        <v>-1234169.3999999985</v>
      </c>
      <c r="BV101" s="63">
        <f t="shared" si="229"/>
        <v>3201330.8300000057</v>
      </c>
      <c r="BW101" s="63">
        <f t="shared" si="229"/>
        <v>2954617.1400000006</v>
      </c>
      <c r="BX101" s="63">
        <f t="shared" si="229"/>
        <v>-2183255.2799999937</v>
      </c>
      <c r="BY101" s="63">
        <f t="shared" si="229"/>
        <v>-1310040</v>
      </c>
      <c r="BZ101" s="352">
        <f t="shared" si="229"/>
        <v>3412970</v>
      </c>
      <c r="CA101" s="352">
        <f t="shared" si="229"/>
        <v>4989924.75</v>
      </c>
      <c r="CB101" s="350">
        <f t="shared" si="229"/>
        <v>820140.41000000387</v>
      </c>
      <c r="CC101" s="369"/>
      <c r="CD101" s="61">
        <f>IF(ISERROR(GETPIVOTDATA("VALUE",'CSS WK pvt'!$J$2,"DT_FILE",CD$8,"COMMODITY",CD$6,"TRIM_CAT",TRIM(B101),"TRIM_LINE",A100))=TRUE,0,GETPIVOTDATA("VALUE",'CSS WK pvt'!$J$2,"DT_FILE",CD$8,"COMMODITY",CD$6,"TRIM_CAT",TRIM(B101),"TRIM_LINE",A100))</f>
        <v>35524091</v>
      </c>
    </row>
    <row r="102" spans="1:82" s="38" customFormat="1" x14ac:dyDescent="0.3">
      <c r="A102" s="140"/>
      <c r="B102" s="39" t="s">
        <v>31</v>
      </c>
      <c r="C102" s="92">
        <v>2760078.2</v>
      </c>
      <c r="D102" s="93">
        <v>2714380.5</v>
      </c>
      <c r="E102" s="93">
        <v>2925579.98</v>
      </c>
      <c r="F102" s="35">
        <v>2290566.9700000002</v>
      </c>
      <c r="G102" s="93">
        <v>2534082.44</v>
      </c>
      <c r="H102" s="93">
        <v>2907431.01</v>
      </c>
      <c r="I102" s="93">
        <v>2876292.32</v>
      </c>
      <c r="J102" s="93">
        <v>2718307.3</v>
      </c>
      <c r="K102" s="93">
        <v>2019485.16</v>
      </c>
      <c r="L102" s="277">
        <v>2239310.5699999998</v>
      </c>
      <c r="M102" s="35">
        <v>2814781.83</v>
      </c>
      <c r="N102" s="93">
        <v>2844296.18</v>
      </c>
      <c r="O102" s="35">
        <v>2376054.3199999998</v>
      </c>
      <c r="P102" s="93">
        <v>2370740.2200000002</v>
      </c>
      <c r="Q102" s="93">
        <v>2394500.09</v>
      </c>
      <c r="R102" s="93">
        <v>2417072.1800000002</v>
      </c>
      <c r="S102" s="93">
        <v>2567158.92</v>
      </c>
      <c r="T102" s="93">
        <v>2754513.27</v>
      </c>
      <c r="U102" s="244">
        <v>3095683.67</v>
      </c>
      <c r="V102" s="244">
        <v>2456975</v>
      </c>
      <c r="W102" s="244">
        <v>1904140.87</v>
      </c>
      <c r="X102" s="277">
        <v>2249581.0099999998</v>
      </c>
      <c r="Y102" s="311">
        <v>2709589.45</v>
      </c>
      <c r="Z102" s="244">
        <v>2387068</v>
      </c>
      <c r="AA102" s="244">
        <v>3067578.62</v>
      </c>
      <c r="AB102" s="244">
        <v>2455183.25</v>
      </c>
      <c r="AC102" s="244">
        <v>2346071.52</v>
      </c>
      <c r="AD102" s="244">
        <v>3287664.27</v>
      </c>
      <c r="AE102" s="244">
        <v>5235242</v>
      </c>
      <c r="AF102" s="244">
        <v>6318705.8099999996</v>
      </c>
      <c r="AG102" s="244">
        <v>4811558.13</v>
      </c>
      <c r="AH102" s="244">
        <v>2175438.5099999998</v>
      </c>
      <c r="AI102" s="93">
        <v>2402212.25</v>
      </c>
      <c r="AJ102" s="389">
        <v>2015670.02</v>
      </c>
      <c r="AK102" s="198">
        <f t="shared" si="226"/>
        <v>-0.13913514479408604</v>
      </c>
      <c r="AL102" s="199">
        <f t="shared" si="226"/>
        <v>-0.12659989268269492</v>
      </c>
      <c r="AM102" s="200">
        <f t="shared" si="226"/>
        <v>-0.18152977995152952</v>
      </c>
      <c r="AN102" s="200">
        <f t="shared" si="226"/>
        <v>5.5228775956723042E-2</v>
      </c>
      <c r="AO102" s="200">
        <f t="shared" si="226"/>
        <v>1.3052645595855193E-2</v>
      </c>
      <c r="AP102" s="200">
        <f t="shared" si="226"/>
        <v>-5.2595483598422435E-2</v>
      </c>
      <c r="AQ102" s="200">
        <f t="shared" si="226"/>
        <v>7.6275748634617252E-2</v>
      </c>
      <c r="AR102" s="200">
        <f t="shared" si="226"/>
        <v>-9.6137879628252418E-2</v>
      </c>
      <c r="AS102" s="200">
        <f t="shared" si="226"/>
        <v>-5.7115690812998998E-2</v>
      </c>
      <c r="AT102" s="200">
        <f t="shared" si="226"/>
        <v>4.5864294741394199E-3</v>
      </c>
      <c r="AU102" s="200">
        <f t="shared" si="227"/>
        <v>-3.7371415034322529E-2</v>
      </c>
      <c r="AV102" s="200">
        <f t="shared" si="227"/>
        <v>-0.16075266113812386</v>
      </c>
      <c r="AW102" s="200">
        <f t="shared" si="227"/>
        <v>0.2910389270898488</v>
      </c>
      <c r="AX102" s="200">
        <f t="shared" si="227"/>
        <v>3.5618845661630434E-2</v>
      </c>
      <c r="AY102" s="200">
        <f t="shared" si="227"/>
        <v>-2.0224918847257106E-2</v>
      </c>
      <c r="AZ102" s="200">
        <f t="shared" si="227"/>
        <v>0.3601845642855398</v>
      </c>
      <c r="BA102" s="200">
        <f t="shared" si="227"/>
        <v>1.0393135614681774</v>
      </c>
      <c r="BB102" s="200">
        <f t="shared" si="227"/>
        <v>1.2939464038232786</v>
      </c>
      <c r="BC102" s="200">
        <f t="shared" si="227"/>
        <v>0.55427964963875009</v>
      </c>
      <c r="BD102" s="333">
        <f t="shared" si="227"/>
        <v>-0.11458663193561197</v>
      </c>
      <c r="BE102" s="333">
        <f t="shared" si="227"/>
        <v>0.26157275853230327</v>
      </c>
      <c r="BF102" s="170">
        <f t="shared" si="227"/>
        <v>-0.10397980288782745</v>
      </c>
      <c r="BG102" s="92">
        <f t="shared" si="228"/>
        <v>-384023.88000000035</v>
      </c>
      <c r="BH102" s="62">
        <f t="shared" si="228"/>
        <v>-343640.2799999998</v>
      </c>
      <c r="BI102" s="63">
        <f t="shared" si="228"/>
        <v>-531079.89000000013</v>
      </c>
      <c r="BJ102" s="63">
        <f t="shared" si="228"/>
        <v>126505.20999999996</v>
      </c>
      <c r="BK102" s="63">
        <f t="shared" si="228"/>
        <v>33076.479999999981</v>
      </c>
      <c r="BL102" s="63">
        <f t="shared" si="228"/>
        <v>-152917.73999999976</v>
      </c>
      <c r="BM102" s="63">
        <f t="shared" si="228"/>
        <v>219391.35000000009</v>
      </c>
      <c r="BN102" s="63">
        <f t="shared" si="228"/>
        <v>-261332.29999999981</v>
      </c>
      <c r="BO102" s="63">
        <f t="shared" si="228"/>
        <v>-115344.2899999998</v>
      </c>
      <c r="BP102" s="63">
        <f t="shared" si="228"/>
        <v>10270.439999999944</v>
      </c>
      <c r="BQ102" s="63">
        <f t="shared" si="229"/>
        <v>-105192.37999999989</v>
      </c>
      <c r="BR102" s="63">
        <f t="shared" si="229"/>
        <v>-457228.18000000017</v>
      </c>
      <c r="BS102" s="63">
        <f t="shared" si="229"/>
        <v>691524.30000000028</v>
      </c>
      <c r="BT102" s="63">
        <f t="shared" si="229"/>
        <v>84443.029999999795</v>
      </c>
      <c r="BU102" s="63">
        <f t="shared" si="229"/>
        <v>-48428.569999999832</v>
      </c>
      <c r="BV102" s="63">
        <f t="shared" si="229"/>
        <v>870592.08999999985</v>
      </c>
      <c r="BW102" s="63">
        <f t="shared" si="229"/>
        <v>2668083.08</v>
      </c>
      <c r="BX102" s="63">
        <f t="shared" si="229"/>
        <v>3564192.5399999996</v>
      </c>
      <c r="BY102" s="63">
        <f t="shared" si="229"/>
        <v>1715874.46</v>
      </c>
      <c r="BZ102" s="352">
        <f t="shared" si="229"/>
        <v>-281536.49000000022</v>
      </c>
      <c r="CA102" s="352">
        <f t="shared" si="229"/>
        <v>498071.37999999989</v>
      </c>
      <c r="CB102" s="350">
        <f t="shared" si="229"/>
        <v>-233910.98999999976</v>
      </c>
      <c r="CC102" s="369"/>
      <c r="CD102" s="61">
        <f>IF(ISERROR(GETPIVOTDATA("VALUE",'CSS WK pvt'!$J$2,"DT_FILE",CD$8,"COMMODITY",CD$6,"TRIM_CAT",TRIM(B102),"TRIM_LINE",A100))=TRUE,0,GETPIVOTDATA("VALUE",'CSS WK pvt'!$J$2,"DT_FILE",CD$8,"COMMODITY",CD$6,"TRIM_CAT",TRIM(B102),"TRIM_LINE",A100))</f>
        <v>1536427</v>
      </c>
    </row>
    <row r="103" spans="1:82" s="38" customFormat="1" x14ac:dyDescent="0.3">
      <c r="A103" s="140"/>
      <c r="B103" s="39" t="s">
        <v>32</v>
      </c>
      <c r="C103" s="92">
        <v>11432786.82</v>
      </c>
      <c r="D103" s="93">
        <v>10087618.560000001</v>
      </c>
      <c r="E103" s="93">
        <v>9922477.9600000009</v>
      </c>
      <c r="F103" s="35">
        <v>7924451.46</v>
      </c>
      <c r="G103" s="93">
        <v>9040374.1999999993</v>
      </c>
      <c r="H103" s="93">
        <v>11218486.48</v>
      </c>
      <c r="I103" s="93">
        <v>10276528.550000001</v>
      </c>
      <c r="J103" s="93">
        <v>10577447.119999999</v>
      </c>
      <c r="K103" s="93">
        <v>7968494.6299999999</v>
      </c>
      <c r="L103" s="277">
        <v>9099144.6600000001</v>
      </c>
      <c r="M103" s="35">
        <v>11136759.369999999</v>
      </c>
      <c r="N103" s="93">
        <v>10244498.060000001</v>
      </c>
      <c r="O103" s="35">
        <v>9905041.0800000001</v>
      </c>
      <c r="P103" s="93">
        <v>8250893.4400000004</v>
      </c>
      <c r="Q103" s="93">
        <v>8657235.0199999996</v>
      </c>
      <c r="R103" s="93">
        <v>8066315.9500000002</v>
      </c>
      <c r="S103" s="93">
        <v>8996249.5199999996</v>
      </c>
      <c r="T103" s="93">
        <v>10772483.57</v>
      </c>
      <c r="U103" s="244">
        <v>11566390.82</v>
      </c>
      <c r="V103" s="244">
        <v>10160608</v>
      </c>
      <c r="W103" s="244">
        <v>8497585.7699999996</v>
      </c>
      <c r="X103" s="277">
        <v>8874045.4700000007</v>
      </c>
      <c r="Y103" s="311">
        <v>9452744.3399999999</v>
      </c>
      <c r="Z103" s="244">
        <v>10025178</v>
      </c>
      <c r="AA103" s="244">
        <v>12694277.310000001</v>
      </c>
      <c r="AB103" s="244">
        <v>9815154.8900000006</v>
      </c>
      <c r="AC103" s="244">
        <v>9258518.4800000004</v>
      </c>
      <c r="AD103" s="244">
        <v>8604170.7799999993</v>
      </c>
      <c r="AE103" s="244">
        <v>9844048</v>
      </c>
      <c r="AF103" s="244">
        <v>11633268.59</v>
      </c>
      <c r="AG103" s="244">
        <v>11293523.82</v>
      </c>
      <c r="AH103" s="244">
        <v>9850767.0999999996</v>
      </c>
      <c r="AI103" s="93">
        <v>10327501.32</v>
      </c>
      <c r="AJ103" s="389">
        <v>9468872.5800000001</v>
      </c>
      <c r="AK103" s="198">
        <f t="shared" si="226"/>
        <v>-0.13362846382541052</v>
      </c>
      <c r="AL103" s="199">
        <f t="shared" si="226"/>
        <v>-0.18207717798560377</v>
      </c>
      <c r="AM103" s="200">
        <f t="shared" si="226"/>
        <v>-0.12751279923225964</v>
      </c>
      <c r="AN103" s="200">
        <f t="shared" si="226"/>
        <v>1.7902121139372874E-2</v>
      </c>
      <c r="AO103" s="200">
        <f t="shared" si="226"/>
        <v>-4.8808466357509522E-3</v>
      </c>
      <c r="AP103" s="200">
        <f t="shared" si="226"/>
        <v>-3.97560678791316E-2</v>
      </c>
      <c r="AQ103" s="200">
        <f t="shared" si="226"/>
        <v>0.12551536870882332</v>
      </c>
      <c r="AR103" s="200">
        <f t="shared" si="226"/>
        <v>-3.9408291553812959E-2</v>
      </c>
      <c r="AS103" s="200">
        <f t="shared" si="226"/>
        <v>6.6397878717024336E-2</v>
      </c>
      <c r="AT103" s="200">
        <f t="shared" si="226"/>
        <v>-2.4738499981161909E-2</v>
      </c>
      <c r="AU103" s="200">
        <f t="shared" si="227"/>
        <v>-0.15121230279396791</v>
      </c>
      <c r="AV103" s="200">
        <f t="shared" si="227"/>
        <v>-2.1408570602042803E-2</v>
      </c>
      <c r="AW103" s="200">
        <f t="shared" si="227"/>
        <v>0.28159764381310376</v>
      </c>
      <c r="AX103" s="200">
        <f t="shared" si="227"/>
        <v>0.18958691702604272</v>
      </c>
      <c r="AY103" s="200">
        <f t="shared" si="227"/>
        <v>6.945444574519602E-2</v>
      </c>
      <c r="AZ103" s="200">
        <f t="shared" si="227"/>
        <v>6.6679117621223249E-2</v>
      </c>
      <c r="BA103" s="200">
        <f t="shared" si="227"/>
        <v>9.4239102429875737E-2</v>
      </c>
      <c r="BB103" s="200">
        <f t="shared" si="227"/>
        <v>7.9905902330375936E-2</v>
      </c>
      <c r="BC103" s="200">
        <f t="shared" si="227"/>
        <v>-2.359136953319722E-2</v>
      </c>
      <c r="BD103" s="333">
        <f t="shared" si="227"/>
        <v>-3.0494326717456315E-2</v>
      </c>
      <c r="BE103" s="333">
        <f t="shared" si="227"/>
        <v>0.21534534625827034</v>
      </c>
      <c r="BF103" s="170">
        <f t="shared" si="227"/>
        <v>6.7029982211709291E-2</v>
      </c>
      <c r="BG103" s="92">
        <f t="shared" si="228"/>
        <v>-1527745.7400000002</v>
      </c>
      <c r="BH103" s="62">
        <f t="shared" si="228"/>
        <v>-1836725.12</v>
      </c>
      <c r="BI103" s="63">
        <f t="shared" si="228"/>
        <v>-1265242.9400000013</v>
      </c>
      <c r="BJ103" s="63">
        <f t="shared" si="228"/>
        <v>141864.49000000022</v>
      </c>
      <c r="BK103" s="63">
        <f t="shared" si="228"/>
        <v>-44124.679999999702</v>
      </c>
      <c r="BL103" s="63">
        <f t="shared" si="228"/>
        <v>-446002.91000000015</v>
      </c>
      <c r="BM103" s="63">
        <f t="shared" si="228"/>
        <v>1289862.2699999996</v>
      </c>
      <c r="BN103" s="63">
        <f t="shared" si="228"/>
        <v>-416839.11999999918</v>
      </c>
      <c r="BO103" s="63">
        <f t="shared" si="228"/>
        <v>529091.13999999966</v>
      </c>
      <c r="BP103" s="63">
        <f t="shared" si="228"/>
        <v>-225099.18999999948</v>
      </c>
      <c r="BQ103" s="63">
        <f t="shared" si="229"/>
        <v>-1684015.0299999993</v>
      </c>
      <c r="BR103" s="63">
        <f t="shared" si="229"/>
        <v>-219320.06000000052</v>
      </c>
      <c r="BS103" s="63">
        <f t="shared" si="229"/>
        <v>2789236.2300000004</v>
      </c>
      <c r="BT103" s="63">
        <f t="shared" si="229"/>
        <v>1564261.4500000002</v>
      </c>
      <c r="BU103" s="63">
        <f t="shared" si="229"/>
        <v>601283.46000000089</v>
      </c>
      <c r="BV103" s="63">
        <f t="shared" si="229"/>
        <v>537854.82999999914</v>
      </c>
      <c r="BW103" s="63">
        <f t="shared" si="229"/>
        <v>847798.48000000045</v>
      </c>
      <c r="BX103" s="63">
        <f t="shared" si="229"/>
        <v>860785.01999999955</v>
      </c>
      <c r="BY103" s="63">
        <f t="shared" si="229"/>
        <v>-272867</v>
      </c>
      <c r="BZ103" s="352">
        <f t="shared" si="229"/>
        <v>-309840.90000000037</v>
      </c>
      <c r="CA103" s="352">
        <f t="shared" si="229"/>
        <v>1829915.5500000007</v>
      </c>
      <c r="CB103" s="350">
        <f t="shared" si="229"/>
        <v>594827.1099999994</v>
      </c>
      <c r="CC103" s="369"/>
      <c r="CD103" s="61">
        <f>IF(ISERROR(GETPIVOTDATA("VALUE",'CSS WK pvt'!$J$2,"DT_FILE",CD$8,"COMMODITY",CD$6,"TRIM_CAT",TRIM(B103),"TRIM_LINE",A100))=TRUE,0,GETPIVOTDATA("VALUE",'CSS WK pvt'!$J$2,"DT_FILE",CD$8,"COMMODITY",CD$6,"TRIM_CAT",TRIM(B103),"TRIM_LINE",A100))</f>
        <v>7180587</v>
      </c>
    </row>
    <row r="104" spans="1:82" s="38" customFormat="1" x14ac:dyDescent="0.3">
      <c r="A104" s="140"/>
      <c r="B104" s="39" t="s">
        <v>33</v>
      </c>
      <c r="C104" s="92">
        <v>18080240.829999998</v>
      </c>
      <c r="D104" s="93">
        <v>16624357.73</v>
      </c>
      <c r="E104" s="93">
        <v>17767420.91</v>
      </c>
      <c r="F104" s="35">
        <v>14074902.4</v>
      </c>
      <c r="G104" s="93">
        <v>15420500.119999999</v>
      </c>
      <c r="H104" s="93">
        <v>18308658.510000002</v>
      </c>
      <c r="I104" s="93">
        <v>16519528.470000001</v>
      </c>
      <c r="J104" s="93">
        <v>17413226.91</v>
      </c>
      <c r="K104" s="93">
        <v>13080665.720000001</v>
      </c>
      <c r="L104" s="277">
        <v>14628611.99</v>
      </c>
      <c r="M104" s="35">
        <v>17937039.059999999</v>
      </c>
      <c r="N104" s="93">
        <v>16502164.74</v>
      </c>
      <c r="O104" s="35">
        <v>16748783.42</v>
      </c>
      <c r="P104" s="93">
        <v>12928022.189999999</v>
      </c>
      <c r="Q104" s="93">
        <v>15396802.17</v>
      </c>
      <c r="R104" s="93">
        <v>14030778.52</v>
      </c>
      <c r="S104" s="93">
        <v>15861654.640000001</v>
      </c>
      <c r="T104" s="93">
        <v>17328760.989999998</v>
      </c>
      <c r="U104" s="244">
        <v>20298578.23</v>
      </c>
      <c r="V104" s="244">
        <v>17392573</v>
      </c>
      <c r="W104" s="244">
        <v>14179009.93</v>
      </c>
      <c r="X104" s="277">
        <v>13958632.050000001</v>
      </c>
      <c r="Y104" s="311">
        <v>15381237.210000001</v>
      </c>
      <c r="Z104" s="244">
        <v>15921715</v>
      </c>
      <c r="AA104" s="244">
        <v>21215270.329999998</v>
      </c>
      <c r="AB104" s="244">
        <v>15976881.550000001</v>
      </c>
      <c r="AC104" s="244">
        <v>15887649.77</v>
      </c>
      <c r="AD104" s="244">
        <v>15033292.050000001</v>
      </c>
      <c r="AE104" s="244">
        <v>16781576</v>
      </c>
      <c r="AF104" s="244">
        <v>19339368.940000001</v>
      </c>
      <c r="AG104" s="244">
        <v>18571049.739999998</v>
      </c>
      <c r="AH104" s="244">
        <v>14368607.67</v>
      </c>
      <c r="AI104" s="93">
        <v>17957648.469999999</v>
      </c>
      <c r="AJ104" s="389">
        <v>15907797.51</v>
      </c>
      <c r="AK104" s="198">
        <f t="shared" si="226"/>
        <v>-7.3641574939131954E-2</v>
      </c>
      <c r="AL104" s="199">
        <f t="shared" si="226"/>
        <v>-0.22234456211981435</v>
      </c>
      <c r="AM104" s="200">
        <f t="shared" si="226"/>
        <v>-0.13342503405577283</v>
      </c>
      <c r="AN104" s="200">
        <f t="shared" si="226"/>
        <v>-3.1349332838003069E-3</v>
      </c>
      <c r="AO104" s="200">
        <f t="shared" si="226"/>
        <v>2.8608314682857475E-2</v>
      </c>
      <c r="AP104" s="200">
        <f t="shared" si="226"/>
        <v>-5.3520989506947947E-2</v>
      </c>
      <c r="AQ104" s="200">
        <f t="shared" si="226"/>
        <v>0.22876256830592209</v>
      </c>
      <c r="AR104" s="200">
        <f t="shared" si="226"/>
        <v>-1.1861046839135314E-3</v>
      </c>
      <c r="AS104" s="200">
        <f t="shared" si="226"/>
        <v>8.3966996291378285E-2</v>
      </c>
      <c r="AT104" s="200">
        <f t="shared" si="226"/>
        <v>-4.5799282970796704E-2</v>
      </c>
      <c r="AU104" s="200">
        <f t="shared" si="227"/>
        <v>-0.14248738832818253</v>
      </c>
      <c r="AV104" s="200">
        <f t="shared" si="227"/>
        <v>-3.5174157399667325E-2</v>
      </c>
      <c r="AW104" s="200">
        <f t="shared" si="227"/>
        <v>0.26667530399052697</v>
      </c>
      <c r="AX104" s="200">
        <f t="shared" si="227"/>
        <v>0.23583339471356535</v>
      </c>
      <c r="AY104" s="200">
        <f t="shared" si="227"/>
        <v>3.1879840669538174E-2</v>
      </c>
      <c r="AZ104" s="200">
        <f t="shared" si="227"/>
        <v>7.1451026653366431E-2</v>
      </c>
      <c r="BA104" s="200">
        <f t="shared" si="227"/>
        <v>5.7996557161201646E-2</v>
      </c>
      <c r="BB104" s="200">
        <f t="shared" si="227"/>
        <v>0.11602721920859058</v>
      </c>
      <c r="BC104" s="200">
        <f t="shared" si="227"/>
        <v>-8.5105886255955873E-2</v>
      </c>
      <c r="BD104" s="333">
        <f t="shared" si="227"/>
        <v>-0.17386532343431879</v>
      </c>
      <c r="BE104" s="333">
        <f t="shared" si="227"/>
        <v>0.26649523194176922</v>
      </c>
      <c r="BF104" s="170">
        <f t="shared" si="227"/>
        <v>0.13963871624512081</v>
      </c>
      <c r="BG104" s="92">
        <f t="shared" si="228"/>
        <v>-1331457.4099999983</v>
      </c>
      <c r="BH104" s="62">
        <f t="shared" si="228"/>
        <v>-3696335.540000001</v>
      </c>
      <c r="BI104" s="63">
        <f t="shared" si="228"/>
        <v>-2370618.7400000002</v>
      </c>
      <c r="BJ104" s="63">
        <f t="shared" si="228"/>
        <v>-44123.88000000082</v>
      </c>
      <c r="BK104" s="63">
        <f t="shared" si="228"/>
        <v>441154.52000000142</v>
      </c>
      <c r="BL104" s="63">
        <f t="shared" si="228"/>
        <v>-979897.52000000328</v>
      </c>
      <c r="BM104" s="63">
        <f t="shared" si="228"/>
        <v>3779049.76</v>
      </c>
      <c r="BN104" s="63">
        <f t="shared" si="228"/>
        <v>-20653.910000000149</v>
      </c>
      <c r="BO104" s="63">
        <f t="shared" si="228"/>
        <v>1098344.209999999</v>
      </c>
      <c r="BP104" s="63">
        <f t="shared" si="228"/>
        <v>-669979.93999999948</v>
      </c>
      <c r="BQ104" s="63">
        <f t="shared" si="229"/>
        <v>-2555801.8499999978</v>
      </c>
      <c r="BR104" s="63">
        <f t="shared" si="229"/>
        <v>-580449.74000000022</v>
      </c>
      <c r="BS104" s="63">
        <f t="shared" si="229"/>
        <v>4466486.9099999983</v>
      </c>
      <c r="BT104" s="63">
        <f t="shared" si="229"/>
        <v>3048859.3600000013</v>
      </c>
      <c r="BU104" s="63">
        <f t="shared" si="229"/>
        <v>490847.59999999963</v>
      </c>
      <c r="BV104" s="63">
        <f t="shared" si="229"/>
        <v>1002513.5300000012</v>
      </c>
      <c r="BW104" s="63">
        <f t="shared" si="229"/>
        <v>919921.3599999994</v>
      </c>
      <c r="BX104" s="63">
        <f t="shared" si="229"/>
        <v>2010607.950000003</v>
      </c>
      <c r="BY104" s="63">
        <f t="shared" si="229"/>
        <v>-1727528.4900000021</v>
      </c>
      <c r="BZ104" s="352">
        <f t="shared" si="229"/>
        <v>-3023965.33</v>
      </c>
      <c r="CA104" s="352">
        <f t="shared" si="229"/>
        <v>3778638.5399999991</v>
      </c>
      <c r="CB104" s="350">
        <f t="shared" si="229"/>
        <v>1949165.459999999</v>
      </c>
      <c r="CC104" s="369"/>
      <c r="CD104" s="61">
        <f>IF(ISERROR(GETPIVOTDATA("VALUE",'CSS WK pvt'!$J$2,"DT_FILE",CD$8,"COMMODITY",CD$6,"TRIM_CAT",TRIM(B104),"TRIM_LINE",A100))=TRUE,0,GETPIVOTDATA("VALUE",'CSS WK pvt'!$J$2,"DT_FILE",CD$8,"COMMODITY",CD$6,"TRIM_CAT",TRIM(B104),"TRIM_LINE",A100))</f>
        <v>12282075</v>
      </c>
    </row>
    <row r="105" spans="1:82" s="38" customFormat="1" x14ac:dyDescent="0.3">
      <c r="A105" s="140"/>
      <c r="B105" s="39" t="s">
        <v>34</v>
      </c>
      <c r="C105" s="92">
        <v>20934091.190000001</v>
      </c>
      <c r="D105" s="93">
        <v>19410992.079999998</v>
      </c>
      <c r="E105" s="93">
        <v>22608643.219999999</v>
      </c>
      <c r="F105" s="35">
        <v>17377232.420000002</v>
      </c>
      <c r="G105" s="93">
        <v>19599598.379999999</v>
      </c>
      <c r="H105" s="93">
        <v>23879971.949999999</v>
      </c>
      <c r="I105" s="93">
        <v>19156702.440000001</v>
      </c>
      <c r="J105" s="93">
        <v>21628898.920000002</v>
      </c>
      <c r="K105" s="93">
        <v>18542621.420000002</v>
      </c>
      <c r="L105" s="277">
        <v>18344493.09</v>
      </c>
      <c r="M105" s="35">
        <v>21057974.359999999</v>
      </c>
      <c r="N105" s="93">
        <v>19740121.870000001</v>
      </c>
      <c r="O105" s="35">
        <v>19260255.57</v>
      </c>
      <c r="P105" s="93">
        <v>15659907.699999999</v>
      </c>
      <c r="Q105" s="93">
        <v>19286608.899999999</v>
      </c>
      <c r="R105" s="93">
        <v>16588872.210000001</v>
      </c>
      <c r="S105" s="93">
        <v>19876624.280000001</v>
      </c>
      <c r="T105" s="93">
        <v>19371653.579999998</v>
      </c>
      <c r="U105" s="244">
        <v>25364054.59</v>
      </c>
      <c r="V105" s="244">
        <v>19897467</v>
      </c>
      <c r="W105" s="244">
        <v>17441269.780000001</v>
      </c>
      <c r="X105" s="277">
        <v>18005764.199999999</v>
      </c>
      <c r="Y105" s="311">
        <v>20043892.41</v>
      </c>
      <c r="Z105" s="244">
        <v>19650385</v>
      </c>
      <c r="AA105" s="244">
        <v>24691259.059999999</v>
      </c>
      <c r="AB105" s="244">
        <v>20684997.870000001</v>
      </c>
      <c r="AC105" s="244">
        <v>18484466.289999999</v>
      </c>
      <c r="AD105" s="244">
        <v>16971838.98</v>
      </c>
      <c r="AE105" s="244">
        <v>19717719</v>
      </c>
      <c r="AF105" s="244">
        <v>23065443.829999998</v>
      </c>
      <c r="AG105" s="244">
        <v>21764647.760000002</v>
      </c>
      <c r="AH105" s="244">
        <v>18987006.210000001</v>
      </c>
      <c r="AI105" s="93">
        <v>20610359.120000001</v>
      </c>
      <c r="AJ105" s="389">
        <v>19048908.640000001</v>
      </c>
      <c r="AK105" s="198">
        <f t="shared" si="226"/>
        <v>-7.9957405593015424E-2</v>
      </c>
      <c r="AL105" s="199">
        <f t="shared" si="226"/>
        <v>-0.19324537172239159</v>
      </c>
      <c r="AM105" s="200">
        <f t="shared" si="226"/>
        <v>-0.14693647414725317</v>
      </c>
      <c r="AN105" s="200">
        <f t="shared" si="226"/>
        <v>-4.536742048133352E-2</v>
      </c>
      <c r="AO105" s="200">
        <f t="shared" si="226"/>
        <v>1.4134264112405872E-2</v>
      </c>
      <c r="AP105" s="200">
        <f t="shared" si="226"/>
        <v>-0.18879077326554403</v>
      </c>
      <c r="AQ105" s="200">
        <f t="shared" si="226"/>
        <v>0.32403030581290365</v>
      </c>
      <c r="AR105" s="200">
        <f t="shared" si="226"/>
        <v>-8.0051782867178969E-2</v>
      </c>
      <c r="AS105" s="200">
        <f t="shared" si="226"/>
        <v>-5.9395681713702402E-2</v>
      </c>
      <c r="AT105" s="200">
        <f t="shared" si="226"/>
        <v>-1.84648814408859E-2</v>
      </c>
      <c r="AU105" s="200">
        <f t="shared" si="227"/>
        <v>-4.8156671323822398E-2</v>
      </c>
      <c r="AV105" s="200">
        <f t="shared" si="227"/>
        <v>-4.5459126641147242E-3</v>
      </c>
      <c r="AW105" s="200">
        <f t="shared" si="227"/>
        <v>0.28197982473604311</v>
      </c>
      <c r="AX105" s="200">
        <f t="shared" si="227"/>
        <v>0.3208888753539717</v>
      </c>
      <c r="AY105" s="200">
        <f t="shared" si="227"/>
        <v>-4.1590650495328882E-2</v>
      </c>
      <c r="AZ105" s="200">
        <f t="shared" si="227"/>
        <v>2.3085762862718413E-2</v>
      </c>
      <c r="BA105" s="200">
        <f t="shared" si="227"/>
        <v>-7.9945808584756927E-3</v>
      </c>
      <c r="BB105" s="200">
        <f t="shared" si="227"/>
        <v>0.1906801726938584</v>
      </c>
      <c r="BC105" s="200">
        <f t="shared" si="227"/>
        <v>-0.14190975726014624</v>
      </c>
      <c r="BD105" s="333">
        <f t="shared" si="227"/>
        <v>-4.5757622817014801E-2</v>
      </c>
      <c r="BE105" s="333">
        <f t="shared" si="227"/>
        <v>0.18170060895646553</v>
      </c>
      <c r="BF105" s="170">
        <f t="shared" si="227"/>
        <v>5.7933916517689449E-2</v>
      </c>
      <c r="BG105" s="92">
        <f t="shared" si="228"/>
        <v>-1673835.620000001</v>
      </c>
      <c r="BH105" s="62">
        <f t="shared" si="228"/>
        <v>-3751084.379999999</v>
      </c>
      <c r="BI105" s="63">
        <f t="shared" si="228"/>
        <v>-3322034.3200000003</v>
      </c>
      <c r="BJ105" s="63">
        <f t="shared" si="228"/>
        <v>-788360.21000000089</v>
      </c>
      <c r="BK105" s="63">
        <f t="shared" si="228"/>
        <v>277025.90000000224</v>
      </c>
      <c r="BL105" s="63">
        <f t="shared" si="228"/>
        <v>-4508318.370000001</v>
      </c>
      <c r="BM105" s="63">
        <f t="shared" si="228"/>
        <v>6207352.1499999985</v>
      </c>
      <c r="BN105" s="63">
        <f t="shared" si="228"/>
        <v>-1731431.9200000018</v>
      </c>
      <c r="BO105" s="63">
        <f t="shared" si="228"/>
        <v>-1101351.6400000006</v>
      </c>
      <c r="BP105" s="63">
        <f t="shared" si="228"/>
        <v>-338728.8900000006</v>
      </c>
      <c r="BQ105" s="63">
        <f t="shared" si="229"/>
        <v>-1014081.9499999993</v>
      </c>
      <c r="BR105" s="63">
        <f t="shared" si="229"/>
        <v>-89736.870000001043</v>
      </c>
      <c r="BS105" s="63">
        <f t="shared" si="229"/>
        <v>5431003.4899999984</v>
      </c>
      <c r="BT105" s="63">
        <f t="shared" si="229"/>
        <v>5025090.1700000018</v>
      </c>
      <c r="BU105" s="63">
        <f t="shared" si="229"/>
        <v>-802142.6099999994</v>
      </c>
      <c r="BV105" s="63">
        <f t="shared" si="229"/>
        <v>382966.76999999955</v>
      </c>
      <c r="BW105" s="63">
        <f t="shared" si="229"/>
        <v>-158905.28000000119</v>
      </c>
      <c r="BX105" s="63">
        <f t="shared" si="229"/>
        <v>3693790.25</v>
      </c>
      <c r="BY105" s="63">
        <f t="shared" si="229"/>
        <v>-3599406.8299999982</v>
      </c>
      <c r="BZ105" s="352">
        <f t="shared" si="229"/>
        <v>-910460.78999999911</v>
      </c>
      <c r="CA105" s="352">
        <f t="shared" si="229"/>
        <v>3169089.34</v>
      </c>
      <c r="CB105" s="350">
        <f t="shared" si="229"/>
        <v>1043144.4400000013</v>
      </c>
      <c r="CC105" s="369"/>
      <c r="CD105" s="61">
        <f>IF(ISERROR(GETPIVOTDATA("VALUE",'CSS WK pvt'!$J$2,"DT_FILE",CD$8,"COMMODITY",CD$6,"TRIM_CAT",TRIM(B105),"TRIM_LINE",A100))=TRUE,0,GETPIVOTDATA("VALUE",'CSS WK pvt'!$J$2,"DT_FILE",CD$8,"COMMODITY",CD$6,"TRIM_CAT",TRIM(B105),"TRIM_LINE",A100))</f>
        <v>15109457</v>
      </c>
    </row>
    <row r="106" spans="1:82" s="123" customFormat="1" x14ac:dyDescent="0.3">
      <c r="A106" s="141"/>
      <c r="B106" s="39" t="s">
        <v>35</v>
      </c>
      <c r="C106" s="124">
        <f>SUM(C101:C105)</f>
        <v>100881833.25</v>
      </c>
      <c r="D106" s="125">
        <f t="shared" ref="D106:CD106" si="230">SUM(D101:D105)</f>
        <v>92808926.170000002</v>
      </c>
      <c r="E106" s="125">
        <f t="shared" si="230"/>
        <v>94067972.61999999</v>
      </c>
      <c r="F106" s="126">
        <f t="shared" si="230"/>
        <v>76860960.069999993</v>
      </c>
      <c r="G106" s="125">
        <f t="shared" si="230"/>
        <v>90097501.629999995</v>
      </c>
      <c r="H106" s="125">
        <f t="shared" si="230"/>
        <v>114570681.45</v>
      </c>
      <c r="I106" s="125">
        <f t="shared" si="230"/>
        <v>105699545.8</v>
      </c>
      <c r="J106" s="125">
        <f t="shared" si="230"/>
        <v>102334721.09999999</v>
      </c>
      <c r="K106" s="125">
        <f t="shared" si="230"/>
        <v>79346939.629999995</v>
      </c>
      <c r="L106" s="278">
        <f t="shared" si="230"/>
        <v>88413412.420000002</v>
      </c>
      <c r="M106" s="126">
        <f t="shared" si="230"/>
        <v>105117689.00999999</v>
      </c>
      <c r="N106" s="125">
        <f t="shared" si="230"/>
        <v>97634129.780000001</v>
      </c>
      <c r="O106" s="126">
        <f t="shared" si="230"/>
        <v>97135339.590000004</v>
      </c>
      <c r="P106" s="125">
        <f t="shared" si="230"/>
        <v>83013186.349999994</v>
      </c>
      <c r="Q106" s="125">
        <f t="shared" si="230"/>
        <v>88259637.979999989</v>
      </c>
      <c r="R106" s="125">
        <f t="shared" si="230"/>
        <v>83469383.229999989</v>
      </c>
      <c r="S106" s="125">
        <f t="shared" si="230"/>
        <v>98712542.219999999</v>
      </c>
      <c r="T106" s="125">
        <f t="shared" si="230"/>
        <v>116287872.45999998</v>
      </c>
      <c r="U106" s="125">
        <f t="shared" si="230"/>
        <v>124407739.48</v>
      </c>
      <c r="V106" s="125">
        <f t="shared" si="230"/>
        <v>103496280</v>
      </c>
      <c r="W106" s="125">
        <f t="shared" si="230"/>
        <v>86633913.75</v>
      </c>
      <c r="X106" s="278">
        <f t="shared" si="230"/>
        <v>89255313.459999993</v>
      </c>
      <c r="Y106" s="126">
        <f t="shared" si="230"/>
        <v>100237864.09999999</v>
      </c>
      <c r="Z106" s="125">
        <f t="shared" si="230"/>
        <v>100266037</v>
      </c>
      <c r="AA106" s="125">
        <f t="shared" si="230"/>
        <v>123288603.44</v>
      </c>
      <c r="AB106" s="125">
        <f t="shared" si="230"/>
        <v>96558981.460000008</v>
      </c>
      <c r="AC106" s="125">
        <f t="shared" si="230"/>
        <v>87267028.460000008</v>
      </c>
      <c r="AD106" s="125">
        <f t="shared" si="230"/>
        <v>89464641.280000016</v>
      </c>
      <c r="AE106" s="125">
        <f t="shared" si="230"/>
        <v>105944057</v>
      </c>
      <c r="AF106" s="125">
        <f t="shared" si="230"/>
        <v>124233992.94</v>
      </c>
      <c r="AG106" s="125">
        <f t="shared" si="230"/>
        <v>119213771.62</v>
      </c>
      <c r="AH106" s="125">
        <f>SUM(AH101:AH105)</f>
        <v>102383446.49000001</v>
      </c>
      <c r="AI106" s="125">
        <f>SUM(AI101:AI105)</f>
        <v>100899553.31</v>
      </c>
      <c r="AJ106" s="390">
        <f>SUM(AJ101:AJ105)</f>
        <v>93428679.890000001</v>
      </c>
      <c r="AK106" s="202">
        <f t="shared" si="226"/>
        <v>-3.7137446250759883E-2</v>
      </c>
      <c r="AL106" s="203">
        <f t="shared" si="226"/>
        <v>-0.10554738885844829</v>
      </c>
      <c r="AM106" s="204">
        <f t="shared" si="226"/>
        <v>-6.1746144604003919E-2</v>
      </c>
      <c r="AN106" s="204">
        <f t="shared" si="226"/>
        <v>8.5978930707884371E-2</v>
      </c>
      <c r="AO106" s="204">
        <f t="shared" si="226"/>
        <v>9.5619084149292682E-2</v>
      </c>
      <c r="AP106" s="204">
        <f t="shared" si="226"/>
        <v>1.4988049196070968E-2</v>
      </c>
      <c r="AQ106" s="204">
        <f t="shared" si="226"/>
        <v>0.17699407824702315</v>
      </c>
      <c r="AR106" s="204">
        <f t="shared" si="226"/>
        <v>1.1350584508506624E-2</v>
      </c>
      <c r="AS106" s="204">
        <f t="shared" si="226"/>
        <v>9.1836864206479102E-2</v>
      </c>
      <c r="AT106" s="204">
        <f t="shared" si="226"/>
        <v>9.5223226539500154E-3</v>
      </c>
      <c r="AU106" s="204">
        <f t="shared" si="227"/>
        <v>-4.6422490410113294E-2</v>
      </c>
      <c r="AV106" s="204">
        <f t="shared" si="227"/>
        <v>2.6956835954092106E-2</v>
      </c>
      <c r="AW106" s="204">
        <f t="shared" si="227"/>
        <v>0.2692456109217376</v>
      </c>
      <c r="AX106" s="204">
        <f t="shared" si="227"/>
        <v>0.16317642660875908</v>
      </c>
      <c r="AY106" s="204">
        <f t="shared" si="227"/>
        <v>-1.1246471691000029E-2</v>
      </c>
      <c r="AZ106" s="204">
        <f t="shared" si="227"/>
        <v>7.1825833832749014E-2</v>
      </c>
      <c r="BA106" s="204">
        <f t="shared" si="227"/>
        <v>7.3258317710865675E-2</v>
      </c>
      <c r="BB106" s="204">
        <f t="shared" si="227"/>
        <v>6.8331463220580285E-2</v>
      </c>
      <c r="BC106" s="204">
        <f t="shared" si="227"/>
        <v>-4.1749555788970751E-2</v>
      </c>
      <c r="BD106" s="334">
        <f t="shared" si="227"/>
        <v>-1.075240105248218E-2</v>
      </c>
      <c r="BE106" s="334">
        <f t="shared" si="227"/>
        <v>0.16466576358499102</v>
      </c>
      <c r="BF106" s="213">
        <f t="shared" si="227"/>
        <v>4.6757624484399046E-2</v>
      </c>
      <c r="BG106" s="124">
        <f t="shared" si="215"/>
        <v>-3746493.6599999978</v>
      </c>
      <c r="BH106" s="127">
        <f t="shared" si="230"/>
        <v>-9795739.8200000003</v>
      </c>
      <c r="BI106" s="128">
        <f t="shared" si="230"/>
        <v>-5808334.6400000025</v>
      </c>
      <c r="BJ106" s="128">
        <f t="shared" si="230"/>
        <v>6608423.1599999955</v>
      </c>
      <c r="BK106" s="128">
        <f t="shared" ref="BK106:BL106" si="231">SUM(BK101:BK105)</f>
        <v>8615040.5900000017</v>
      </c>
      <c r="BL106" s="128">
        <f t="shared" si="231"/>
        <v>1717191.0099999923</v>
      </c>
      <c r="BM106" s="128">
        <f t="shared" ref="BM106:BN106" si="232">SUM(BM101:BM105)</f>
        <v>18708193.679999996</v>
      </c>
      <c r="BN106" s="128">
        <f t="shared" si="232"/>
        <v>1161558.8999999976</v>
      </c>
      <c r="BO106" s="128">
        <f t="shared" ref="BO106:BP106" si="233">SUM(BO101:BO105)</f>
        <v>7286974.1199999936</v>
      </c>
      <c r="BP106" s="128">
        <f t="shared" si="233"/>
        <v>841901.03999999771</v>
      </c>
      <c r="BQ106" s="128">
        <f t="shared" ref="BQ106:BR106" si="234">SUM(BQ101:BQ105)</f>
        <v>-4879824.9099999992</v>
      </c>
      <c r="BR106" s="128">
        <f t="shared" si="234"/>
        <v>2631907.2199999983</v>
      </c>
      <c r="BS106" s="128">
        <f t="shared" ref="BS106:BT106" si="235">SUM(BS101:BS105)</f>
        <v>26153263.84999999</v>
      </c>
      <c r="BT106" s="128">
        <f t="shared" si="235"/>
        <v>13545795.110000005</v>
      </c>
      <c r="BU106" s="128">
        <f t="shared" ref="BU106:BV106" si="236">SUM(BU101:BU105)</f>
        <v>-992609.51999999722</v>
      </c>
      <c r="BV106" s="128">
        <f t="shared" si="236"/>
        <v>5995258.0500000054</v>
      </c>
      <c r="BW106" s="128">
        <f t="shared" ref="BW106" si="237">SUM(BW101:BW105)</f>
        <v>7231514.7799999993</v>
      </c>
      <c r="BX106" s="128">
        <f t="shared" ref="BX106:BY106" si="238">SUM(BX101:BX105)</f>
        <v>7946120.4800000079</v>
      </c>
      <c r="BY106" s="128">
        <f t="shared" si="238"/>
        <v>-5193967.8600000003</v>
      </c>
      <c r="BZ106" s="351">
        <f t="shared" ref="BZ106:CA106" si="239">SUM(BZ101:BZ105)</f>
        <v>-1112833.5099999998</v>
      </c>
      <c r="CA106" s="351">
        <f t="shared" si="239"/>
        <v>14265639.559999999</v>
      </c>
      <c r="CB106" s="351">
        <f t="shared" ref="CB106" si="240">SUM(CB101:CB105)</f>
        <v>4173366.4300000039</v>
      </c>
      <c r="CC106" s="370"/>
      <c r="CD106" s="43">
        <f t="shared" si="230"/>
        <v>71632637</v>
      </c>
    </row>
    <row r="107" spans="1:82" s="57" customFormat="1" x14ac:dyDescent="0.3">
      <c r="A107" s="140">
        <f>+A100+1</f>
        <v>15</v>
      </c>
      <c r="B107" s="81" t="s">
        <v>26</v>
      </c>
      <c r="C107" s="82"/>
      <c r="D107" s="83"/>
      <c r="E107" s="83"/>
      <c r="F107" s="83"/>
      <c r="G107" s="83"/>
      <c r="H107" s="83"/>
      <c r="I107" s="83"/>
      <c r="J107" s="83"/>
      <c r="K107" s="83"/>
      <c r="L107" s="271"/>
      <c r="M107" s="84"/>
      <c r="N107" s="83"/>
      <c r="O107" s="84"/>
      <c r="P107" s="83"/>
      <c r="Q107" s="83"/>
      <c r="R107" s="83"/>
      <c r="S107" s="83"/>
      <c r="T107" s="83"/>
      <c r="U107" s="238"/>
      <c r="V107" s="238"/>
      <c r="W107" s="238"/>
      <c r="X107" s="271"/>
      <c r="Y107" s="29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83"/>
      <c r="AJ107" s="381"/>
      <c r="AK107" s="206"/>
      <c r="AL107" s="207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330"/>
      <c r="BE107" s="330"/>
      <c r="BF107" s="209"/>
      <c r="BG107" s="82"/>
      <c r="BH107" s="85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343"/>
      <c r="CA107" s="343"/>
      <c r="CB107" s="343"/>
      <c r="CC107" s="367"/>
      <c r="CD107" s="84"/>
    </row>
    <row r="108" spans="1:82" s="57" customFormat="1" x14ac:dyDescent="0.3">
      <c r="A108" s="140"/>
      <c r="B108" s="58" t="s">
        <v>30</v>
      </c>
      <c r="C108" s="97">
        <v>338578</v>
      </c>
      <c r="D108" s="98">
        <v>339770</v>
      </c>
      <c r="E108" s="98">
        <v>350659</v>
      </c>
      <c r="F108" s="34">
        <v>317451</v>
      </c>
      <c r="G108" s="98">
        <v>367116</v>
      </c>
      <c r="H108" s="98">
        <v>356160</v>
      </c>
      <c r="I108" s="98">
        <v>350025</v>
      </c>
      <c r="J108" s="98">
        <v>393786</v>
      </c>
      <c r="K108" s="98">
        <v>341936</v>
      </c>
      <c r="L108" s="280">
        <v>378203</v>
      </c>
      <c r="M108" s="34">
        <v>388053</v>
      </c>
      <c r="N108" s="98">
        <v>357291</v>
      </c>
      <c r="O108" s="34">
        <v>386604</v>
      </c>
      <c r="P108" s="98">
        <v>365693</v>
      </c>
      <c r="Q108" s="98">
        <v>362109</v>
      </c>
      <c r="R108" s="98">
        <v>383729</v>
      </c>
      <c r="S108" s="98">
        <v>388960</v>
      </c>
      <c r="T108" s="98">
        <v>380250</v>
      </c>
      <c r="U108" s="246">
        <v>370588</v>
      </c>
      <c r="V108" s="246">
        <v>386581</v>
      </c>
      <c r="W108" s="246">
        <v>363830</v>
      </c>
      <c r="X108" s="280">
        <v>374913</v>
      </c>
      <c r="Y108" s="313">
        <v>364091</v>
      </c>
      <c r="Z108" s="246">
        <v>361272</v>
      </c>
      <c r="AA108" s="246">
        <v>450171</v>
      </c>
      <c r="AB108" s="246">
        <v>380379</v>
      </c>
      <c r="AC108" s="246">
        <v>369376</v>
      </c>
      <c r="AD108" s="246">
        <v>405089</v>
      </c>
      <c r="AE108" s="246">
        <v>395462</v>
      </c>
      <c r="AF108" s="246">
        <v>401966</v>
      </c>
      <c r="AG108" s="246">
        <v>384010</v>
      </c>
      <c r="AH108" s="246">
        <v>390674</v>
      </c>
      <c r="AI108" s="98">
        <v>405242</v>
      </c>
      <c r="AJ108" s="391">
        <v>391111</v>
      </c>
      <c r="AK108" s="198">
        <f t="shared" ref="AK108:AT113" si="241">IF(ISERROR((O108-C108)/C108)=TRUE,0,(O108-C108)/C108)</f>
        <v>0.14184619201483853</v>
      </c>
      <c r="AL108" s="199">
        <f t="shared" si="241"/>
        <v>7.6295729464049208E-2</v>
      </c>
      <c r="AM108" s="200">
        <f t="shared" si="241"/>
        <v>3.2652805146880591E-2</v>
      </c>
      <c r="AN108" s="200">
        <f t="shared" si="241"/>
        <v>0.20878182774664436</v>
      </c>
      <c r="AO108" s="200">
        <f t="shared" si="241"/>
        <v>5.9501628912932154E-2</v>
      </c>
      <c r="AP108" s="200">
        <f t="shared" si="241"/>
        <v>6.7638140161725063E-2</v>
      </c>
      <c r="AQ108" s="200">
        <f t="shared" si="241"/>
        <v>5.8747232340547101E-2</v>
      </c>
      <c r="AR108" s="200">
        <f t="shared" si="241"/>
        <v>-1.8296739853626082E-2</v>
      </c>
      <c r="AS108" s="200">
        <f t="shared" si="241"/>
        <v>6.4029525993168315E-2</v>
      </c>
      <c r="AT108" s="200">
        <f t="shared" si="241"/>
        <v>-8.6990320013326169E-3</v>
      </c>
      <c r="AU108" s="200">
        <f t="shared" ref="AU108:BF113" si="242">IF(ISERROR((Y108-M108)/M108)=TRUE,0,(Y108-M108)/M108)</f>
        <v>-6.1749297132092783E-2</v>
      </c>
      <c r="AV108" s="200">
        <f t="shared" si="242"/>
        <v>1.1142178224472488E-2</v>
      </c>
      <c r="AW108" s="200">
        <f t="shared" si="242"/>
        <v>0.16442406183071048</v>
      </c>
      <c r="AX108" s="200">
        <f t="shared" si="242"/>
        <v>4.0159368650753501E-2</v>
      </c>
      <c r="AY108" s="200">
        <f t="shared" si="242"/>
        <v>2.0068542897304403E-2</v>
      </c>
      <c r="AZ108" s="200">
        <f t="shared" si="242"/>
        <v>5.5664283908695981E-2</v>
      </c>
      <c r="BA108" s="200">
        <f t="shared" si="242"/>
        <v>1.6716371863430685E-2</v>
      </c>
      <c r="BB108" s="200">
        <f t="shared" si="242"/>
        <v>5.7109796186719262E-2</v>
      </c>
      <c r="BC108" s="200">
        <f t="shared" si="242"/>
        <v>3.6218118233725866E-2</v>
      </c>
      <c r="BD108" s="333">
        <f t="shared" si="242"/>
        <v>1.0587690548681906E-2</v>
      </c>
      <c r="BE108" s="333">
        <f t="shared" si="242"/>
        <v>0.11382238957754995</v>
      </c>
      <c r="BF108" s="170">
        <f t="shared" si="242"/>
        <v>4.320469015478258E-2</v>
      </c>
      <c r="BG108" s="97">
        <f t="shared" ref="BG108:BP112" si="243">O108-C108</f>
        <v>48026</v>
      </c>
      <c r="BH108" s="62">
        <f t="shared" si="243"/>
        <v>25923</v>
      </c>
      <c r="BI108" s="63">
        <f t="shared" si="243"/>
        <v>11450</v>
      </c>
      <c r="BJ108" s="63">
        <f t="shared" si="243"/>
        <v>66278</v>
      </c>
      <c r="BK108" s="63">
        <f t="shared" si="243"/>
        <v>21844</v>
      </c>
      <c r="BL108" s="63">
        <f t="shared" si="243"/>
        <v>24090</v>
      </c>
      <c r="BM108" s="63">
        <f t="shared" si="243"/>
        <v>20563</v>
      </c>
      <c r="BN108" s="63">
        <f t="shared" si="243"/>
        <v>-7205</v>
      </c>
      <c r="BO108" s="63">
        <f t="shared" si="243"/>
        <v>21894</v>
      </c>
      <c r="BP108" s="63">
        <f t="shared" si="243"/>
        <v>-3290</v>
      </c>
      <c r="BQ108" s="63">
        <f t="shared" ref="BQ108:CB112" si="244">Y108-M108</f>
        <v>-23962</v>
      </c>
      <c r="BR108" s="63">
        <f t="shared" si="244"/>
        <v>3981</v>
      </c>
      <c r="BS108" s="63">
        <f t="shared" si="244"/>
        <v>63567</v>
      </c>
      <c r="BT108" s="63">
        <f t="shared" si="244"/>
        <v>14686</v>
      </c>
      <c r="BU108" s="63">
        <f t="shared" si="244"/>
        <v>7267</v>
      </c>
      <c r="BV108" s="63">
        <f t="shared" si="244"/>
        <v>21360</v>
      </c>
      <c r="BW108" s="63">
        <f t="shared" si="244"/>
        <v>6502</v>
      </c>
      <c r="BX108" s="63">
        <f t="shared" si="244"/>
        <v>21716</v>
      </c>
      <c r="BY108" s="63">
        <f t="shared" si="244"/>
        <v>13422</v>
      </c>
      <c r="BZ108" s="352">
        <f t="shared" si="244"/>
        <v>4093</v>
      </c>
      <c r="CA108" s="352">
        <f t="shared" si="244"/>
        <v>41412</v>
      </c>
      <c r="CB108" s="361">
        <f t="shared" si="244"/>
        <v>16198</v>
      </c>
      <c r="CC108" s="367"/>
      <c r="CD108" s="61">
        <f>IF(ISERROR(GETPIVOTDATA("VALUE",'CSS WK pvt'!$J$2,"DT_FILE",CD$8,"COMMODITY",CD$6,"TRIM_CAT",TRIM(B108),"TRIM_LINE",A107))=TRUE,0,GETPIVOTDATA("VALUE",'CSS WK pvt'!$J$2,"DT_FILE",CD$8,"COMMODITY",CD$6,"TRIM_CAT",TRIM(B108),"TRIM_LINE",A107))</f>
        <v>331237</v>
      </c>
    </row>
    <row r="109" spans="1:82" s="57" customFormat="1" x14ac:dyDescent="0.3">
      <c r="A109" s="140"/>
      <c r="B109" s="58" t="s">
        <v>31</v>
      </c>
      <c r="C109" s="97">
        <v>27240</v>
      </c>
      <c r="D109" s="98">
        <v>28400</v>
      </c>
      <c r="E109" s="98">
        <v>30993</v>
      </c>
      <c r="F109" s="34">
        <v>27410</v>
      </c>
      <c r="G109" s="98">
        <v>31329</v>
      </c>
      <c r="H109" s="98">
        <v>29539</v>
      </c>
      <c r="I109" s="98">
        <v>28707</v>
      </c>
      <c r="J109" s="98">
        <v>31522</v>
      </c>
      <c r="K109" s="98">
        <v>26474</v>
      </c>
      <c r="L109" s="280">
        <v>28722</v>
      </c>
      <c r="M109" s="34">
        <v>30944</v>
      </c>
      <c r="N109" s="98">
        <v>31322</v>
      </c>
      <c r="O109" s="34">
        <v>29995</v>
      </c>
      <c r="P109" s="98">
        <v>28991</v>
      </c>
      <c r="Q109" s="98">
        <v>28895</v>
      </c>
      <c r="R109" s="98">
        <v>30546</v>
      </c>
      <c r="S109" s="98">
        <v>30346</v>
      </c>
      <c r="T109" s="98">
        <v>27851</v>
      </c>
      <c r="U109" s="246">
        <v>30568</v>
      </c>
      <c r="V109" s="246">
        <v>31075</v>
      </c>
      <c r="W109" s="246">
        <v>27739</v>
      </c>
      <c r="X109" s="269">
        <v>31450</v>
      </c>
      <c r="Y109" s="313">
        <v>31086</v>
      </c>
      <c r="Z109" s="246">
        <v>27374</v>
      </c>
      <c r="AA109" s="246">
        <v>34522</v>
      </c>
      <c r="AB109" s="246">
        <v>28040</v>
      </c>
      <c r="AC109" s="246">
        <v>27839</v>
      </c>
      <c r="AD109" s="246">
        <v>32043</v>
      </c>
      <c r="AE109" s="246">
        <v>38527</v>
      </c>
      <c r="AF109" s="246">
        <v>45861</v>
      </c>
      <c r="AG109" s="246">
        <v>43083</v>
      </c>
      <c r="AH109" s="246">
        <v>32711</v>
      </c>
      <c r="AI109" s="98">
        <v>32271</v>
      </c>
      <c r="AJ109" s="391">
        <v>30381</v>
      </c>
      <c r="AK109" s="198">
        <f t="shared" si="241"/>
        <v>0.10113803230543318</v>
      </c>
      <c r="AL109" s="199">
        <f t="shared" si="241"/>
        <v>2.0809859154929576E-2</v>
      </c>
      <c r="AM109" s="200">
        <f t="shared" si="241"/>
        <v>-6.7692704804310652E-2</v>
      </c>
      <c r="AN109" s="200">
        <f t="shared" si="241"/>
        <v>0.114410798978475</v>
      </c>
      <c r="AO109" s="200">
        <f t="shared" si="241"/>
        <v>-3.1376679753582944E-2</v>
      </c>
      <c r="AP109" s="200">
        <f t="shared" si="241"/>
        <v>-5.7144791631402556E-2</v>
      </c>
      <c r="AQ109" s="200">
        <f t="shared" si="241"/>
        <v>6.4827394015396944E-2</v>
      </c>
      <c r="AR109" s="200">
        <f t="shared" si="241"/>
        <v>-1.4180572298712011E-2</v>
      </c>
      <c r="AS109" s="200">
        <f t="shared" si="241"/>
        <v>4.7782730225881996E-2</v>
      </c>
      <c r="AT109" s="200">
        <f t="shared" si="241"/>
        <v>9.4979458254996166E-2</v>
      </c>
      <c r="AU109" s="200">
        <f t="shared" si="242"/>
        <v>4.5889348500517064E-3</v>
      </c>
      <c r="AV109" s="200">
        <f t="shared" si="242"/>
        <v>-0.12604559095843176</v>
      </c>
      <c r="AW109" s="200">
        <f t="shared" si="242"/>
        <v>0.15092515419236541</v>
      </c>
      <c r="AX109" s="200">
        <f t="shared" si="242"/>
        <v>-3.2803283777724124E-2</v>
      </c>
      <c r="AY109" s="200">
        <f t="shared" si="242"/>
        <v>-3.6546115244852052E-2</v>
      </c>
      <c r="AZ109" s="200">
        <f t="shared" si="242"/>
        <v>4.9008053427617361E-2</v>
      </c>
      <c r="BA109" s="200">
        <f t="shared" si="242"/>
        <v>0.2695907203585316</v>
      </c>
      <c r="BB109" s="200">
        <f t="shared" si="242"/>
        <v>0.64665541632257373</v>
      </c>
      <c r="BC109" s="200">
        <f t="shared" si="242"/>
        <v>0.40941507458780424</v>
      </c>
      <c r="BD109" s="333">
        <f t="shared" si="242"/>
        <v>5.2646822204344329E-2</v>
      </c>
      <c r="BE109" s="333">
        <f t="shared" si="242"/>
        <v>0.16338007858971124</v>
      </c>
      <c r="BF109" s="170">
        <f t="shared" si="242"/>
        <v>-3.3990461049284576E-2</v>
      </c>
      <c r="BG109" s="97">
        <f t="shared" si="243"/>
        <v>2755</v>
      </c>
      <c r="BH109" s="62">
        <f t="shared" si="243"/>
        <v>591</v>
      </c>
      <c r="BI109" s="63">
        <f t="shared" si="243"/>
        <v>-2098</v>
      </c>
      <c r="BJ109" s="63">
        <f t="shared" si="243"/>
        <v>3136</v>
      </c>
      <c r="BK109" s="63">
        <f t="shared" si="243"/>
        <v>-983</v>
      </c>
      <c r="BL109" s="63">
        <f t="shared" si="243"/>
        <v>-1688</v>
      </c>
      <c r="BM109" s="63">
        <f t="shared" si="243"/>
        <v>1861</v>
      </c>
      <c r="BN109" s="63">
        <f t="shared" si="243"/>
        <v>-447</v>
      </c>
      <c r="BO109" s="63">
        <f t="shared" si="243"/>
        <v>1265</v>
      </c>
      <c r="BP109" s="63">
        <f t="shared" si="243"/>
        <v>2728</v>
      </c>
      <c r="BQ109" s="63">
        <f t="shared" si="244"/>
        <v>142</v>
      </c>
      <c r="BR109" s="63">
        <f t="shared" si="244"/>
        <v>-3948</v>
      </c>
      <c r="BS109" s="63">
        <f t="shared" si="244"/>
        <v>4527</v>
      </c>
      <c r="BT109" s="63">
        <f t="shared" si="244"/>
        <v>-951</v>
      </c>
      <c r="BU109" s="63">
        <f t="shared" si="244"/>
        <v>-1056</v>
      </c>
      <c r="BV109" s="63">
        <f t="shared" si="244"/>
        <v>1497</v>
      </c>
      <c r="BW109" s="63">
        <f t="shared" si="244"/>
        <v>8181</v>
      </c>
      <c r="BX109" s="63">
        <f t="shared" si="244"/>
        <v>18010</v>
      </c>
      <c r="BY109" s="63">
        <f t="shared" si="244"/>
        <v>12515</v>
      </c>
      <c r="BZ109" s="352">
        <f t="shared" si="244"/>
        <v>1636</v>
      </c>
      <c r="CA109" s="352">
        <f t="shared" si="244"/>
        <v>4532</v>
      </c>
      <c r="CB109" s="361">
        <f t="shared" si="244"/>
        <v>-1069</v>
      </c>
      <c r="CC109" s="367"/>
      <c r="CD109" s="61">
        <f>IF(ISERROR(GETPIVOTDATA("VALUE",'CSS WK pvt'!$J$2,"DT_FILE",CD$8,"COMMODITY",CD$6,"TRIM_CAT",TRIM(B109),"TRIM_LINE",A107))=TRUE,0,GETPIVOTDATA("VALUE",'CSS WK pvt'!$J$2,"DT_FILE",CD$8,"COMMODITY",CD$6,"TRIM_CAT",TRIM(B109),"TRIM_LINE",A107))</f>
        <v>25638</v>
      </c>
    </row>
    <row r="110" spans="1:82" s="57" customFormat="1" x14ac:dyDescent="0.3">
      <c r="A110" s="140"/>
      <c r="B110" s="58" t="s">
        <v>32</v>
      </c>
      <c r="C110" s="97">
        <v>48307</v>
      </c>
      <c r="D110" s="98">
        <v>46945</v>
      </c>
      <c r="E110" s="98">
        <v>50675</v>
      </c>
      <c r="F110" s="34">
        <v>44399</v>
      </c>
      <c r="G110" s="98">
        <v>48585</v>
      </c>
      <c r="H110" s="98">
        <v>50772</v>
      </c>
      <c r="I110" s="98">
        <v>44809</v>
      </c>
      <c r="J110" s="98">
        <v>54256</v>
      </c>
      <c r="K110" s="98">
        <v>46108</v>
      </c>
      <c r="L110" s="280">
        <v>49682</v>
      </c>
      <c r="M110" s="34">
        <v>64890</v>
      </c>
      <c r="N110" s="98">
        <v>51917</v>
      </c>
      <c r="O110" s="34">
        <v>50005</v>
      </c>
      <c r="P110" s="98">
        <v>47224</v>
      </c>
      <c r="Q110" s="98">
        <v>49849</v>
      </c>
      <c r="R110" s="98">
        <v>52037</v>
      </c>
      <c r="S110" s="98">
        <v>53593</v>
      </c>
      <c r="T110" s="98">
        <v>52778</v>
      </c>
      <c r="U110" s="246">
        <v>53937</v>
      </c>
      <c r="V110" s="246">
        <v>53446</v>
      </c>
      <c r="W110" s="246">
        <v>48677</v>
      </c>
      <c r="X110" s="280">
        <v>50376</v>
      </c>
      <c r="Y110" s="313">
        <v>60073</v>
      </c>
      <c r="Z110" s="246">
        <v>50649</v>
      </c>
      <c r="AA110" s="246">
        <v>60847</v>
      </c>
      <c r="AB110" s="246">
        <v>50081</v>
      </c>
      <c r="AC110" s="246">
        <v>51863</v>
      </c>
      <c r="AD110" s="246">
        <v>52235</v>
      </c>
      <c r="AE110" s="246">
        <v>50733</v>
      </c>
      <c r="AF110" s="246">
        <v>56258</v>
      </c>
      <c r="AG110" s="246">
        <v>51384</v>
      </c>
      <c r="AH110" s="246">
        <v>48826</v>
      </c>
      <c r="AI110" s="98">
        <v>54047</v>
      </c>
      <c r="AJ110" s="391">
        <v>51366</v>
      </c>
      <c r="AK110" s="198">
        <f t="shared" si="241"/>
        <v>3.5150185273355831E-2</v>
      </c>
      <c r="AL110" s="199">
        <f t="shared" si="241"/>
        <v>5.9431249334327401E-3</v>
      </c>
      <c r="AM110" s="200">
        <f t="shared" si="241"/>
        <v>-1.6299950666008881E-2</v>
      </c>
      <c r="AN110" s="200">
        <f t="shared" si="241"/>
        <v>0.17203090159688281</v>
      </c>
      <c r="AO110" s="200">
        <f t="shared" si="241"/>
        <v>0.10307708140372543</v>
      </c>
      <c r="AP110" s="200">
        <f t="shared" si="241"/>
        <v>3.9509966123059952E-2</v>
      </c>
      <c r="AQ110" s="200">
        <f t="shared" si="241"/>
        <v>0.20370907630163584</v>
      </c>
      <c r="AR110" s="200">
        <f t="shared" si="241"/>
        <v>-1.4929224417575937E-2</v>
      </c>
      <c r="AS110" s="200">
        <f t="shared" si="241"/>
        <v>5.5717012232150601E-2</v>
      </c>
      <c r="AT110" s="200">
        <f t="shared" si="241"/>
        <v>1.3968841834064652E-2</v>
      </c>
      <c r="AU110" s="200">
        <f t="shared" si="242"/>
        <v>-7.4233317922638306E-2</v>
      </c>
      <c r="AV110" s="200">
        <f t="shared" si="242"/>
        <v>-2.4423599206425641E-2</v>
      </c>
      <c r="AW110" s="200">
        <f t="shared" si="242"/>
        <v>0.21681831816818317</v>
      </c>
      <c r="AX110" s="200">
        <f t="shared" si="242"/>
        <v>6.0498898864983906E-2</v>
      </c>
      <c r="AY110" s="200">
        <f t="shared" si="242"/>
        <v>4.040201408252924E-2</v>
      </c>
      <c r="AZ110" s="200">
        <f t="shared" si="242"/>
        <v>3.8049849145800102E-3</v>
      </c>
      <c r="BA110" s="200">
        <f t="shared" si="242"/>
        <v>-5.3365178288209282E-2</v>
      </c>
      <c r="BB110" s="200">
        <f t="shared" si="242"/>
        <v>6.593656447762325E-2</v>
      </c>
      <c r="BC110" s="200">
        <f t="shared" si="242"/>
        <v>-4.733299961065688E-2</v>
      </c>
      <c r="BD110" s="333">
        <f t="shared" si="242"/>
        <v>-8.6442390450174003E-2</v>
      </c>
      <c r="BE110" s="333">
        <f t="shared" si="242"/>
        <v>0.110319041847279</v>
      </c>
      <c r="BF110" s="170">
        <f t="shared" si="242"/>
        <v>1.96522153406384E-2</v>
      </c>
      <c r="BG110" s="97">
        <f t="shared" si="243"/>
        <v>1698</v>
      </c>
      <c r="BH110" s="62">
        <f t="shared" si="243"/>
        <v>279</v>
      </c>
      <c r="BI110" s="63">
        <f t="shared" si="243"/>
        <v>-826</v>
      </c>
      <c r="BJ110" s="63">
        <f t="shared" si="243"/>
        <v>7638</v>
      </c>
      <c r="BK110" s="63">
        <f t="shared" si="243"/>
        <v>5008</v>
      </c>
      <c r="BL110" s="63">
        <f t="shared" si="243"/>
        <v>2006</v>
      </c>
      <c r="BM110" s="63">
        <f t="shared" si="243"/>
        <v>9128</v>
      </c>
      <c r="BN110" s="63">
        <f t="shared" si="243"/>
        <v>-810</v>
      </c>
      <c r="BO110" s="63">
        <f t="shared" si="243"/>
        <v>2569</v>
      </c>
      <c r="BP110" s="63">
        <f t="shared" si="243"/>
        <v>694</v>
      </c>
      <c r="BQ110" s="63">
        <f t="shared" si="244"/>
        <v>-4817</v>
      </c>
      <c r="BR110" s="63">
        <f t="shared" si="244"/>
        <v>-1268</v>
      </c>
      <c r="BS110" s="63">
        <f t="shared" si="244"/>
        <v>10842</v>
      </c>
      <c r="BT110" s="63">
        <f t="shared" si="244"/>
        <v>2857</v>
      </c>
      <c r="BU110" s="63">
        <f t="shared" si="244"/>
        <v>2014</v>
      </c>
      <c r="BV110" s="63">
        <f t="shared" si="244"/>
        <v>198</v>
      </c>
      <c r="BW110" s="63">
        <f t="shared" si="244"/>
        <v>-2860</v>
      </c>
      <c r="BX110" s="63">
        <f t="shared" si="244"/>
        <v>3480</v>
      </c>
      <c r="BY110" s="63">
        <f t="shared" si="244"/>
        <v>-2553</v>
      </c>
      <c r="BZ110" s="352">
        <f t="shared" si="244"/>
        <v>-4620</v>
      </c>
      <c r="CA110" s="352">
        <f t="shared" si="244"/>
        <v>5370</v>
      </c>
      <c r="CB110" s="361">
        <f t="shared" si="244"/>
        <v>990</v>
      </c>
      <c r="CC110" s="367"/>
      <c r="CD110" s="61">
        <f>IF(ISERROR(GETPIVOTDATA("VALUE",'CSS WK pvt'!$J$2,"DT_FILE",CD$8,"COMMODITY",CD$6,"TRIM_CAT",TRIM(B110),"TRIM_LINE",A107))=TRUE,0,GETPIVOTDATA("VALUE",'CSS WK pvt'!$J$2,"DT_FILE",CD$8,"COMMODITY",CD$6,"TRIM_CAT",TRIM(B110),"TRIM_LINE",A107))</f>
        <v>44611</v>
      </c>
    </row>
    <row r="111" spans="1:82" s="57" customFormat="1" x14ac:dyDescent="0.3">
      <c r="A111" s="140"/>
      <c r="B111" s="58" t="s">
        <v>33</v>
      </c>
      <c r="C111" s="97">
        <v>8506</v>
      </c>
      <c r="D111" s="98">
        <v>8665</v>
      </c>
      <c r="E111" s="98">
        <v>9449</v>
      </c>
      <c r="F111" s="34">
        <v>7990</v>
      </c>
      <c r="G111" s="98">
        <v>8854</v>
      </c>
      <c r="H111" s="98">
        <v>9024</v>
      </c>
      <c r="I111" s="98">
        <v>8163</v>
      </c>
      <c r="J111" s="98">
        <v>9959</v>
      </c>
      <c r="K111" s="98">
        <v>7847</v>
      </c>
      <c r="L111" s="280">
        <v>8945</v>
      </c>
      <c r="M111" s="34">
        <v>12231</v>
      </c>
      <c r="N111" s="98">
        <v>8946</v>
      </c>
      <c r="O111" s="34">
        <v>9118</v>
      </c>
      <c r="P111" s="98">
        <v>7690</v>
      </c>
      <c r="Q111" s="98">
        <v>9140</v>
      </c>
      <c r="R111" s="98">
        <v>9324</v>
      </c>
      <c r="S111" s="98">
        <v>9440</v>
      </c>
      <c r="T111" s="98">
        <v>9338</v>
      </c>
      <c r="U111" s="246">
        <v>10532</v>
      </c>
      <c r="V111" s="246">
        <v>10286</v>
      </c>
      <c r="W111" s="246">
        <v>8623</v>
      </c>
      <c r="X111" s="280">
        <v>9393</v>
      </c>
      <c r="Y111" s="313">
        <v>11311</v>
      </c>
      <c r="Z111" s="246">
        <v>9487</v>
      </c>
      <c r="AA111" s="246">
        <v>11555</v>
      </c>
      <c r="AB111" s="246">
        <v>9132</v>
      </c>
      <c r="AC111" s="246">
        <v>9293</v>
      </c>
      <c r="AD111" s="246">
        <v>9265</v>
      </c>
      <c r="AE111" s="246">
        <v>9167</v>
      </c>
      <c r="AF111" s="246">
        <v>9730</v>
      </c>
      <c r="AG111" s="246">
        <v>9312</v>
      </c>
      <c r="AH111" s="246">
        <v>8129</v>
      </c>
      <c r="AI111" s="98">
        <v>9671</v>
      </c>
      <c r="AJ111" s="391">
        <v>8906</v>
      </c>
      <c r="AK111" s="198">
        <f t="shared" si="241"/>
        <v>7.1949212320714787E-2</v>
      </c>
      <c r="AL111" s="199">
        <f t="shared" si="241"/>
        <v>-0.11252163877668782</v>
      </c>
      <c r="AM111" s="200">
        <f t="shared" si="241"/>
        <v>-3.2701873214096733E-2</v>
      </c>
      <c r="AN111" s="200">
        <f t="shared" si="241"/>
        <v>0.1669586983729662</v>
      </c>
      <c r="AO111" s="200">
        <f t="shared" si="241"/>
        <v>6.6184775242828106E-2</v>
      </c>
      <c r="AP111" s="200">
        <f t="shared" si="241"/>
        <v>3.479609929078014E-2</v>
      </c>
      <c r="AQ111" s="200">
        <f t="shared" si="241"/>
        <v>0.29021193188778638</v>
      </c>
      <c r="AR111" s="200">
        <f t="shared" si="241"/>
        <v>3.283462194999498E-2</v>
      </c>
      <c r="AS111" s="200">
        <f t="shared" si="241"/>
        <v>9.8891296036701923E-2</v>
      </c>
      <c r="AT111" s="200">
        <f t="shared" si="241"/>
        <v>5.0083845723868085E-2</v>
      </c>
      <c r="AU111" s="200">
        <f t="shared" si="242"/>
        <v>-7.5218706565284926E-2</v>
      </c>
      <c r="AV111" s="200">
        <f t="shared" si="242"/>
        <v>6.0473954840152021E-2</v>
      </c>
      <c r="AW111" s="200">
        <f t="shared" si="242"/>
        <v>0.26727352489581047</v>
      </c>
      <c r="AX111" s="200">
        <f t="shared" si="242"/>
        <v>0.18751625487646295</v>
      </c>
      <c r="AY111" s="200">
        <f t="shared" si="242"/>
        <v>1.673960612691466E-2</v>
      </c>
      <c r="AZ111" s="200">
        <f t="shared" si="242"/>
        <v>-6.3277563277563276E-3</v>
      </c>
      <c r="BA111" s="200">
        <f t="shared" si="242"/>
        <v>-2.8919491525423727E-2</v>
      </c>
      <c r="BB111" s="200">
        <f t="shared" si="242"/>
        <v>4.1979010494752625E-2</v>
      </c>
      <c r="BC111" s="200">
        <f t="shared" si="242"/>
        <v>-0.11583744777819978</v>
      </c>
      <c r="BD111" s="333">
        <f t="shared" si="242"/>
        <v>-0.20970250826365935</v>
      </c>
      <c r="BE111" s="333">
        <f t="shared" si="242"/>
        <v>0.12153542850516062</v>
      </c>
      <c r="BF111" s="170">
        <f t="shared" si="242"/>
        <v>-5.1847120195890557E-2</v>
      </c>
      <c r="BG111" s="97">
        <f t="shared" si="243"/>
        <v>612</v>
      </c>
      <c r="BH111" s="62">
        <f t="shared" si="243"/>
        <v>-975</v>
      </c>
      <c r="BI111" s="63">
        <f t="shared" si="243"/>
        <v>-309</v>
      </c>
      <c r="BJ111" s="63">
        <f t="shared" si="243"/>
        <v>1334</v>
      </c>
      <c r="BK111" s="63">
        <f t="shared" si="243"/>
        <v>586</v>
      </c>
      <c r="BL111" s="63">
        <f t="shared" si="243"/>
        <v>314</v>
      </c>
      <c r="BM111" s="63">
        <f t="shared" si="243"/>
        <v>2369</v>
      </c>
      <c r="BN111" s="63">
        <f t="shared" si="243"/>
        <v>327</v>
      </c>
      <c r="BO111" s="63">
        <f t="shared" si="243"/>
        <v>776</v>
      </c>
      <c r="BP111" s="63">
        <f t="shared" si="243"/>
        <v>448</v>
      </c>
      <c r="BQ111" s="63">
        <f t="shared" si="244"/>
        <v>-920</v>
      </c>
      <c r="BR111" s="63">
        <f t="shared" si="244"/>
        <v>541</v>
      </c>
      <c r="BS111" s="63">
        <f t="shared" si="244"/>
        <v>2437</v>
      </c>
      <c r="BT111" s="63">
        <f t="shared" si="244"/>
        <v>1442</v>
      </c>
      <c r="BU111" s="63">
        <f t="shared" si="244"/>
        <v>153</v>
      </c>
      <c r="BV111" s="63">
        <f t="shared" si="244"/>
        <v>-59</v>
      </c>
      <c r="BW111" s="63">
        <f t="shared" si="244"/>
        <v>-273</v>
      </c>
      <c r="BX111" s="63">
        <f t="shared" si="244"/>
        <v>392</v>
      </c>
      <c r="BY111" s="63">
        <f t="shared" si="244"/>
        <v>-1220</v>
      </c>
      <c r="BZ111" s="352">
        <f t="shared" si="244"/>
        <v>-2157</v>
      </c>
      <c r="CA111" s="352">
        <f t="shared" si="244"/>
        <v>1048</v>
      </c>
      <c r="CB111" s="361">
        <f t="shared" si="244"/>
        <v>-487</v>
      </c>
      <c r="CC111" s="367"/>
      <c r="CD111" s="61">
        <f>IF(ISERROR(GETPIVOTDATA("VALUE",'CSS WK pvt'!$J$2,"DT_FILE",CD$8,"COMMODITY",CD$6,"TRIM_CAT",TRIM(B111),"TRIM_LINE",A107))=TRUE,0,GETPIVOTDATA("VALUE",'CSS WK pvt'!$J$2,"DT_FILE",CD$8,"COMMODITY",CD$6,"TRIM_CAT",TRIM(B111),"TRIM_LINE",A107))</f>
        <v>7674</v>
      </c>
    </row>
    <row r="112" spans="1:82" s="57" customFormat="1" x14ac:dyDescent="0.3">
      <c r="A112" s="140"/>
      <c r="B112" s="58" t="s">
        <v>34</v>
      </c>
      <c r="C112" s="97">
        <v>1328</v>
      </c>
      <c r="D112" s="98">
        <v>1298</v>
      </c>
      <c r="E112" s="98">
        <v>1415</v>
      </c>
      <c r="F112" s="34">
        <v>1290</v>
      </c>
      <c r="G112" s="98">
        <v>1270</v>
      </c>
      <c r="H112" s="98">
        <v>1348</v>
      </c>
      <c r="I112" s="98">
        <v>1154</v>
      </c>
      <c r="J112" s="98">
        <v>1330</v>
      </c>
      <c r="K112" s="98">
        <v>1167</v>
      </c>
      <c r="L112" s="280">
        <v>1201</v>
      </c>
      <c r="M112" s="34">
        <v>2229</v>
      </c>
      <c r="N112" s="98">
        <v>1586</v>
      </c>
      <c r="O112" s="34">
        <v>1387</v>
      </c>
      <c r="P112" s="98">
        <v>1222</v>
      </c>
      <c r="Q112" s="98">
        <v>1473</v>
      </c>
      <c r="R112" s="98">
        <v>1478</v>
      </c>
      <c r="S112" s="98">
        <v>1452</v>
      </c>
      <c r="T112" s="98">
        <v>1362</v>
      </c>
      <c r="U112" s="246">
        <v>1795</v>
      </c>
      <c r="V112" s="246">
        <v>1675</v>
      </c>
      <c r="W112" s="246">
        <v>1449</v>
      </c>
      <c r="X112" s="280">
        <v>1501</v>
      </c>
      <c r="Y112" s="313">
        <v>1497</v>
      </c>
      <c r="Z112" s="246">
        <v>1408</v>
      </c>
      <c r="AA112" s="246">
        <v>1653</v>
      </c>
      <c r="AB112" s="246">
        <v>1342</v>
      </c>
      <c r="AC112" s="246">
        <v>1389</v>
      </c>
      <c r="AD112" s="246">
        <v>1339</v>
      </c>
      <c r="AE112" s="246">
        <v>1487</v>
      </c>
      <c r="AF112" s="246">
        <v>1444</v>
      </c>
      <c r="AG112" s="246">
        <v>1342</v>
      </c>
      <c r="AH112" s="246">
        <v>1190</v>
      </c>
      <c r="AI112" s="98">
        <v>1457</v>
      </c>
      <c r="AJ112" s="391">
        <v>1389</v>
      </c>
      <c r="AK112" s="198">
        <f t="shared" si="241"/>
        <v>4.4427710843373491E-2</v>
      </c>
      <c r="AL112" s="199">
        <f t="shared" si="241"/>
        <v>-5.8551617873651769E-2</v>
      </c>
      <c r="AM112" s="200">
        <f t="shared" si="241"/>
        <v>4.0989399293286218E-2</v>
      </c>
      <c r="AN112" s="200">
        <f t="shared" si="241"/>
        <v>0.14573643410852713</v>
      </c>
      <c r="AO112" s="200">
        <f t="shared" si="241"/>
        <v>0.14330708661417324</v>
      </c>
      <c r="AP112" s="200">
        <f t="shared" si="241"/>
        <v>1.0385756676557863E-2</v>
      </c>
      <c r="AQ112" s="200">
        <f t="shared" si="241"/>
        <v>0.5554592720970537</v>
      </c>
      <c r="AR112" s="200">
        <f t="shared" si="241"/>
        <v>0.25939849624060152</v>
      </c>
      <c r="AS112" s="200">
        <f t="shared" si="241"/>
        <v>0.2416452442159383</v>
      </c>
      <c r="AT112" s="200">
        <f t="shared" si="241"/>
        <v>0.24979184013322231</v>
      </c>
      <c r="AU112" s="200">
        <f t="shared" si="242"/>
        <v>-0.32839838492597578</v>
      </c>
      <c r="AV112" s="200">
        <f t="shared" si="242"/>
        <v>-0.11223203026481715</v>
      </c>
      <c r="AW112" s="200">
        <f t="shared" si="242"/>
        <v>0.19178082191780821</v>
      </c>
      <c r="AX112" s="200">
        <f t="shared" si="242"/>
        <v>9.8199672667757767E-2</v>
      </c>
      <c r="AY112" s="200">
        <f t="shared" si="242"/>
        <v>-5.7026476578411409E-2</v>
      </c>
      <c r="AZ112" s="200">
        <f t="shared" si="242"/>
        <v>-9.4046008119079844E-2</v>
      </c>
      <c r="BA112" s="200">
        <f t="shared" si="242"/>
        <v>2.4104683195592287E-2</v>
      </c>
      <c r="BB112" s="200">
        <f t="shared" si="242"/>
        <v>6.0205580029368579E-2</v>
      </c>
      <c r="BC112" s="200">
        <f t="shared" si="242"/>
        <v>-0.2523676880222841</v>
      </c>
      <c r="BD112" s="333">
        <f t="shared" si="242"/>
        <v>-0.28955223880597014</v>
      </c>
      <c r="BE112" s="333">
        <f t="shared" si="242"/>
        <v>5.521048999309869E-3</v>
      </c>
      <c r="BF112" s="170">
        <f t="shared" si="242"/>
        <v>-7.4616922051965351E-2</v>
      </c>
      <c r="BG112" s="97">
        <f t="shared" si="243"/>
        <v>59</v>
      </c>
      <c r="BH112" s="62">
        <f t="shared" si="243"/>
        <v>-76</v>
      </c>
      <c r="BI112" s="63">
        <f t="shared" si="243"/>
        <v>58</v>
      </c>
      <c r="BJ112" s="63">
        <f t="shared" si="243"/>
        <v>188</v>
      </c>
      <c r="BK112" s="63">
        <f t="shared" si="243"/>
        <v>182</v>
      </c>
      <c r="BL112" s="63">
        <f t="shared" si="243"/>
        <v>14</v>
      </c>
      <c r="BM112" s="63">
        <f t="shared" si="243"/>
        <v>641</v>
      </c>
      <c r="BN112" s="63">
        <f t="shared" si="243"/>
        <v>345</v>
      </c>
      <c r="BO112" s="63">
        <f t="shared" si="243"/>
        <v>282</v>
      </c>
      <c r="BP112" s="63">
        <f t="shared" si="243"/>
        <v>300</v>
      </c>
      <c r="BQ112" s="63">
        <f t="shared" si="244"/>
        <v>-732</v>
      </c>
      <c r="BR112" s="63">
        <f t="shared" si="244"/>
        <v>-178</v>
      </c>
      <c r="BS112" s="63">
        <f t="shared" si="244"/>
        <v>266</v>
      </c>
      <c r="BT112" s="63">
        <f t="shared" si="244"/>
        <v>120</v>
      </c>
      <c r="BU112" s="63">
        <f t="shared" si="244"/>
        <v>-84</v>
      </c>
      <c r="BV112" s="63">
        <f t="shared" si="244"/>
        <v>-139</v>
      </c>
      <c r="BW112" s="63">
        <f t="shared" si="244"/>
        <v>35</v>
      </c>
      <c r="BX112" s="63">
        <f t="shared" si="244"/>
        <v>82</v>
      </c>
      <c r="BY112" s="63">
        <f t="shared" si="244"/>
        <v>-453</v>
      </c>
      <c r="BZ112" s="352">
        <f t="shared" si="244"/>
        <v>-485</v>
      </c>
      <c r="CA112" s="352">
        <f t="shared" si="244"/>
        <v>8</v>
      </c>
      <c r="CB112" s="361">
        <f t="shared" si="244"/>
        <v>-112</v>
      </c>
      <c r="CC112" s="367"/>
      <c r="CD112" s="61">
        <f>IF(ISERROR(GETPIVOTDATA("VALUE",'CSS WK pvt'!$J$2,"DT_FILE",CD$8,"COMMODITY",CD$6,"TRIM_CAT",TRIM(B112),"TRIM_LINE",A107))=TRUE,0,GETPIVOTDATA("VALUE",'CSS WK pvt'!$J$2,"DT_FILE",CD$8,"COMMODITY",CD$6,"TRIM_CAT",TRIM(B112),"TRIM_LINE",A107))</f>
        <v>1237</v>
      </c>
    </row>
    <row r="113" spans="1:82" s="70" customFormat="1" ht="15" thickBot="1" x14ac:dyDescent="0.35">
      <c r="A113" s="141"/>
      <c r="B113" s="64" t="s">
        <v>35</v>
      </c>
      <c r="C113" s="65">
        <f>SUM(C108:C112)</f>
        <v>423959</v>
      </c>
      <c r="D113" s="66">
        <f t="shared" ref="D113:CD127" si="245">SUM(D108:D112)</f>
        <v>425078</v>
      </c>
      <c r="E113" s="66">
        <f t="shared" si="245"/>
        <v>443191</v>
      </c>
      <c r="F113" s="67">
        <f t="shared" si="245"/>
        <v>398540</v>
      </c>
      <c r="G113" s="66">
        <f t="shared" si="245"/>
        <v>457154</v>
      </c>
      <c r="H113" s="66">
        <f t="shared" si="245"/>
        <v>446843</v>
      </c>
      <c r="I113" s="66">
        <f t="shared" si="245"/>
        <v>432858</v>
      </c>
      <c r="J113" s="66">
        <f t="shared" si="245"/>
        <v>490853</v>
      </c>
      <c r="K113" s="66">
        <f t="shared" si="245"/>
        <v>423532</v>
      </c>
      <c r="L113" s="267">
        <f t="shared" si="245"/>
        <v>466753</v>
      </c>
      <c r="M113" s="67">
        <f t="shared" si="245"/>
        <v>498347</v>
      </c>
      <c r="N113" s="66">
        <f t="shared" si="245"/>
        <v>451062</v>
      </c>
      <c r="O113" s="67">
        <f t="shared" si="245"/>
        <v>477109</v>
      </c>
      <c r="P113" s="66">
        <f t="shared" si="245"/>
        <v>450820</v>
      </c>
      <c r="Q113" s="66">
        <f t="shared" si="245"/>
        <v>451466</v>
      </c>
      <c r="R113" s="66">
        <f t="shared" si="245"/>
        <v>477114</v>
      </c>
      <c r="S113" s="66">
        <f t="shared" si="245"/>
        <v>483791</v>
      </c>
      <c r="T113" s="66">
        <f t="shared" si="245"/>
        <v>471579</v>
      </c>
      <c r="U113" s="66">
        <f t="shared" si="245"/>
        <v>467420</v>
      </c>
      <c r="V113" s="66">
        <f t="shared" si="245"/>
        <v>483063</v>
      </c>
      <c r="W113" s="66">
        <f t="shared" si="245"/>
        <v>450318</v>
      </c>
      <c r="X113" s="267">
        <f t="shared" si="245"/>
        <v>467633</v>
      </c>
      <c r="Y113" s="67">
        <f t="shared" si="245"/>
        <v>468058</v>
      </c>
      <c r="Z113" s="66">
        <f t="shared" si="245"/>
        <v>450190</v>
      </c>
      <c r="AA113" s="66">
        <f t="shared" si="245"/>
        <v>558748</v>
      </c>
      <c r="AB113" s="66">
        <f t="shared" si="245"/>
        <v>468974</v>
      </c>
      <c r="AC113" s="66">
        <f t="shared" si="245"/>
        <v>459760</v>
      </c>
      <c r="AD113" s="66">
        <f t="shared" si="245"/>
        <v>499971</v>
      </c>
      <c r="AE113" s="66">
        <f t="shared" si="245"/>
        <v>495376</v>
      </c>
      <c r="AF113" s="66">
        <f t="shared" si="245"/>
        <v>515259</v>
      </c>
      <c r="AG113" s="66">
        <f t="shared" si="245"/>
        <v>489131</v>
      </c>
      <c r="AH113" s="66">
        <f>SUM(AH108:AH112)</f>
        <v>481530</v>
      </c>
      <c r="AI113" s="66">
        <f>SUM(AI108:AI112)</f>
        <v>502688</v>
      </c>
      <c r="AJ113" s="66">
        <f>SUM(AJ108:AJ112)</f>
        <v>483153</v>
      </c>
      <c r="AK113" s="172">
        <f t="shared" si="241"/>
        <v>0.12536589623053174</v>
      </c>
      <c r="AL113" s="175">
        <f t="shared" si="241"/>
        <v>6.0558297535981631E-2</v>
      </c>
      <c r="AM113" s="176">
        <f t="shared" si="241"/>
        <v>1.8671408038520639E-2</v>
      </c>
      <c r="AN113" s="176">
        <f t="shared" si="241"/>
        <v>0.19715461434234957</v>
      </c>
      <c r="AO113" s="176">
        <f t="shared" si="241"/>
        <v>5.8267017241454742E-2</v>
      </c>
      <c r="AP113" s="176">
        <f t="shared" si="241"/>
        <v>5.5357250756977283E-2</v>
      </c>
      <c r="AQ113" s="176">
        <f t="shared" si="241"/>
        <v>7.9846046509478866E-2</v>
      </c>
      <c r="AR113" s="176">
        <f t="shared" si="241"/>
        <v>-1.587033185088E-2</v>
      </c>
      <c r="AS113" s="176">
        <f t="shared" si="241"/>
        <v>6.3244335729059437E-2</v>
      </c>
      <c r="AT113" s="176">
        <f t="shared" si="241"/>
        <v>1.8853654930980626E-3</v>
      </c>
      <c r="AU113" s="176">
        <f t="shared" si="242"/>
        <v>-6.0778935159637761E-2</v>
      </c>
      <c r="AV113" s="176">
        <f t="shared" si="242"/>
        <v>-1.9332153894586553E-3</v>
      </c>
      <c r="AW113" s="176">
        <f t="shared" si="242"/>
        <v>0.17111184236725779</v>
      </c>
      <c r="AX113" s="176">
        <f t="shared" si="242"/>
        <v>4.0268843440841133E-2</v>
      </c>
      <c r="AY113" s="176">
        <f t="shared" si="242"/>
        <v>1.837126162324516E-2</v>
      </c>
      <c r="AZ113" s="176">
        <f t="shared" si="242"/>
        <v>4.7906789572303474E-2</v>
      </c>
      <c r="BA113" s="176">
        <f t="shared" si="242"/>
        <v>2.3946290857002301E-2</v>
      </c>
      <c r="BB113" s="176">
        <f t="shared" si="242"/>
        <v>9.2624989662389551E-2</v>
      </c>
      <c r="BC113" s="176">
        <f t="shared" si="242"/>
        <v>4.6448590133070899E-2</v>
      </c>
      <c r="BD113" s="327">
        <f t="shared" si="242"/>
        <v>-3.1734991088118942E-3</v>
      </c>
      <c r="BE113" s="327">
        <f t="shared" si="242"/>
        <v>0.11629559555691756</v>
      </c>
      <c r="BF113" s="177">
        <f t="shared" si="242"/>
        <v>3.3188419123543464E-2</v>
      </c>
      <c r="BG113" s="65">
        <f t="shared" si="245"/>
        <v>53150</v>
      </c>
      <c r="BH113" s="68">
        <f t="shared" si="245"/>
        <v>25742</v>
      </c>
      <c r="BI113" s="69">
        <f t="shared" si="245"/>
        <v>8275</v>
      </c>
      <c r="BJ113" s="69">
        <f t="shared" si="245"/>
        <v>78574</v>
      </c>
      <c r="BK113" s="69">
        <f t="shared" ref="BK113:BL113" si="246">SUM(BK108:BK112)</f>
        <v>26637</v>
      </c>
      <c r="BL113" s="69">
        <f t="shared" si="246"/>
        <v>24736</v>
      </c>
      <c r="BM113" s="69">
        <f t="shared" ref="BM113:BN113" si="247">SUM(BM108:BM112)</f>
        <v>34562</v>
      </c>
      <c r="BN113" s="69">
        <f t="shared" si="247"/>
        <v>-7790</v>
      </c>
      <c r="BO113" s="69">
        <f t="shared" ref="BO113:BP113" si="248">SUM(BO108:BO112)</f>
        <v>26786</v>
      </c>
      <c r="BP113" s="69">
        <f t="shared" si="248"/>
        <v>880</v>
      </c>
      <c r="BQ113" s="69">
        <f t="shared" ref="BQ113:BR113" si="249">SUM(BQ108:BQ112)</f>
        <v>-30289</v>
      </c>
      <c r="BR113" s="69">
        <f t="shared" si="249"/>
        <v>-872</v>
      </c>
      <c r="BS113" s="69">
        <f t="shared" ref="BS113:BT113" si="250">SUM(BS108:BS112)</f>
        <v>81639</v>
      </c>
      <c r="BT113" s="69">
        <f t="shared" si="250"/>
        <v>18154</v>
      </c>
      <c r="BU113" s="69">
        <f t="shared" ref="BU113:BV113" si="251">SUM(BU108:BU112)</f>
        <v>8294</v>
      </c>
      <c r="BV113" s="69">
        <f t="shared" si="251"/>
        <v>22857</v>
      </c>
      <c r="BW113" s="69">
        <f t="shared" ref="BW113" si="252">SUM(BW108:BW112)</f>
        <v>11585</v>
      </c>
      <c r="BX113" s="69">
        <f t="shared" ref="BX113:BY113" si="253">SUM(BX108:BX112)</f>
        <v>43680</v>
      </c>
      <c r="BY113" s="69">
        <f t="shared" si="253"/>
        <v>21711</v>
      </c>
      <c r="BZ113" s="340">
        <f t="shared" ref="BZ113:CA113" si="254">SUM(BZ108:BZ112)</f>
        <v>-1533</v>
      </c>
      <c r="CA113" s="340">
        <f t="shared" si="254"/>
        <v>52370</v>
      </c>
      <c r="CB113" s="340">
        <f t="shared" ref="CB113" si="255">SUM(CB108:CB112)</f>
        <v>15520</v>
      </c>
      <c r="CC113" s="368"/>
      <c r="CD113" s="67">
        <f t="shared" si="245"/>
        <v>410397</v>
      </c>
    </row>
    <row r="114" spans="1:82" s="38" customFormat="1" x14ac:dyDescent="0.3">
      <c r="A114" s="140">
        <f>+A107+1</f>
        <v>16</v>
      </c>
      <c r="B114" s="96" t="s">
        <v>38</v>
      </c>
      <c r="C114" s="87"/>
      <c r="D114" s="88"/>
      <c r="E114" s="88"/>
      <c r="F114" s="88"/>
      <c r="G114" s="88"/>
      <c r="H114" s="88"/>
      <c r="I114" s="88"/>
      <c r="J114" s="88"/>
      <c r="K114" s="88"/>
      <c r="L114" s="279"/>
      <c r="M114" s="89"/>
      <c r="N114" s="290"/>
      <c r="O114" s="89"/>
      <c r="P114" s="88"/>
      <c r="Q114" s="88"/>
      <c r="R114" s="88"/>
      <c r="S114" s="88"/>
      <c r="T114" s="88"/>
      <c r="U114" s="239"/>
      <c r="V114" s="239"/>
      <c r="W114" s="239"/>
      <c r="X114" s="279"/>
      <c r="Y114" s="29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88"/>
      <c r="AJ114" s="382"/>
      <c r="AK114" s="194"/>
      <c r="AL114" s="195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328"/>
      <c r="BE114" s="328"/>
      <c r="BF114" s="197"/>
      <c r="BG114" s="87"/>
      <c r="BH114" s="90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344"/>
      <c r="CA114" s="344"/>
      <c r="CB114" s="344"/>
      <c r="CC114" s="369"/>
      <c r="CD114" s="89"/>
    </row>
    <row r="115" spans="1:82" s="38" customFormat="1" x14ac:dyDescent="0.3">
      <c r="A115" s="140"/>
      <c r="B115" s="39" t="s">
        <v>30</v>
      </c>
      <c r="C115" s="92">
        <f>+C94-C101</f>
        <v>-3300188.9399999976</v>
      </c>
      <c r="D115" s="93">
        <f>+D94-D101</f>
        <v>-5898631.6799999997</v>
      </c>
      <c r="E115" s="93">
        <f t="shared" ref="E115:M115" si="256">+E94-E101</f>
        <v>-2599398.8900000006</v>
      </c>
      <c r="F115" s="93">
        <f t="shared" si="256"/>
        <v>2691115.3900000006</v>
      </c>
      <c r="G115" s="93">
        <f t="shared" si="256"/>
        <v>12739846.379999995</v>
      </c>
      <c r="H115" s="93">
        <f t="shared" si="256"/>
        <v>6125041.5</v>
      </c>
      <c r="I115" s="93">
        <f t="shared" si="256"/>
        <v>-5504126.9800000042</v>
      </c>
      <c r="J115" s="93">
        <f t="shared" si="256"/>
        <v>-4449405.8400000036</v>
      </c>
      <c r="K115" s="93">
        <f t="shared" si="256"/>
        <v>-225298.53000000119</v>
      </c>
      <c r="L115" s="277">
        <f t="shared" si="256"/>
        <v>6531774.3599999994</v>
      </c>
      <c r="M115" s="35">
        <f t="shared" si="256"/>
        <v>8796361.5</v>
      </c>
      <c r="N115" s="93">
        <f>+N94-N101</f>
        <v>-3186782.8299999982</v>
      </c>
      <c r="O115" s="35">
        <f>+O94-O101</f>
        <v>-897022.63000000268</v>
      </c>
      <c r="P115" s="93">
        <f t="shared" ref="P115:S115" si="257">+P94-P101</f>
        <v>2251166.3000000045</v>
      </c>
      <c r="Q115" s="93">
        <f t="shared" si="257"/>
        <v>2608598.4299999997</v>
      </c>
      <c r="R115" s="93">
        <f t="shared" si="257"/>
        <v>1803829.1600000039</v>
      </c>
      <c r="S115" s="93">
        <f t="shared" si="257"/>
        <v>21691386.269999996</v>
      </c>
      <c r="T115" s="93">
        <f t="shared" ref="T115:U115" si="258">+T94-T101</f>
        <v>11547036.280000001</v>
      </c>
      <c r="U115" s="93">
        <f t="shared" si="258"/>
        <v>-3091538.3200000003</v>
      </c>
      <c r="V115" s="93">
        <f t="shared" ref="V115" si="259">+V94-V101</f>
        <v>-3895335</v>
      </c>
      <c r="W115" s="93">
        <f t="shared" ref="W115:AB115" si="260">+W94-W101</f>
        <v>-289464.32999999821</v>
      </c>
      <c r="X115" s="277">
        <f t="shared" si="260"/>
        <v>10157998.480000004</v>
      </c>
      <c r="Y115" s="35">
        <f t="shared" si="260"/>
        <v>9954520.3200000003</v>
      </c>
      <c r="Z115" s="93">
        <f t="shared" si="260"/>
        <v>4512046</v>
      </c>
      <c r="AA115" s="93">
        <f t="shared" si="260"/>
        <v>-4299040.9199999943</v>
      </c>
      <c r="AB115" s="93">
        <f t="shared" si="260"/>
        <v>-1916881.1099999994</v>
      </c>
      <c r="AC115" s="93">
        <f t="shared" ref="AC115:AF115" si="261">+AC94-AC101</f>
        <v>-694767.25999999791</v>
      </c>
      <c r="AD115" s="244">
        <f t="shared" si="261"/>
        <v>7166506.799999997</v>
      </c>
      <c r="AE115" s="244">
        <f t="shared" si="261"/>
        <v>8573460</v>
      </c>
      <c r="AF115" s="244">
        <f t="shared" si="261"/>
        <v>1507096.3899999931</v>
      </c>
      <c r="AG115" s="244">
        <f t="shared" ref="AG115" si="262">+AG94-AG101</f>
        <v>2740108.1400000006</v>
      </c>
      <c r="AH115" s="244">
        <f>+AH94-AH101</f>
        <v>-6819056.5300000012</v>
      </c>
      <c r="AI115" s="93">
        <f>+AI94-AI101</f>
        <v>-6267414.3999999985</v>
      </c>
      <c r="AJ115" s="389">
        <f>+AJ94-AJ101</f>
        <v>10691653.210000001</v>
      </c>
      <c r="AK115" s="198">
        <f t="shared" ref="AK115:AT120" si="263">IF(ISERROR((O115-C115)/C115)=TRUE,0,(O115-C115)/C115)</f>
        <v>-0.72819052293411923</v>
      </c>
      <c r="AL115" s="199">
        <f t="shared" si="263"/>
        <v>-1.3816421200925033</v>
      </c>
      <c r="AM115" s="200">
        <f t="shared" si="263"/>
        <v>-2.0035391028423497</v>
      </c>
      <c r="AN115" s="200">
        <f t="shared" si="263"/>
        <v>-0.32970947039175325</v>
      </c>
      <c r="AO115" s="200">
        <f t="shared" si="263"/>
        <v>0.70264111693315445</v>
      </c>
      <c r="AP115" s="200">
        <f t="shared" si="263"/>
        <v>0.88521763974986967</v>
      </c>
      <c r="AQ115" s="200">
        <f t="shared" si="263"/>
        <v>-0.43832358315250969</v>
      </c>
      <c r="AR115" s="200">
        <f t="shared" si="263"/>
        <v>-0.12452692784706804</v>
      </c>
      <c r="AS115" s="200">
        <f t="shared" si="263"/>
        <v>0.28480345610775482</v>
      </c>
      <c r="AT115" s="200">
        <f t="shared" si="263"/>
        <v>0.55516677707158346</v>
      </c>
      <c r="AU115" s="200">
        <f t="shared" ref="AU115:BF120" si="264">IF(ISERROR((Y115-M115)/M115)=TRUE,0,(Y115-M115)/M115)</f>
        <v>0.13166339514354888</v>
      </c>
      <c r="AV115" s="200">
        <f t="shared" si="264"/>
        <v>-2.4158624044048844</v>
      </c>
      <c r="AW115" s="200">
        <f t="shared" si="264"/>
        <v>3.7925668497348628</v>
      </c>
      <c r="AX115" s="200">
        <f t="shared" si="264"/>
        <v>-1.8515057772497729</v>
      </c>
      <c r="AY115" s="200">
        <f t="shared" si="264"/>
        <v>-1.2663373756611507</v>
      </c>
      <c r="AZ115" s="200">
        <f t="shared" si="264"/>
        <v>2.9729409851651258</v>
      </c>
      <c r="BA115" s="200">
        <f t="shared" si="264"/>
        <v>-0.60475278558579637</v>
      </c>
      <c r="BB115" s="200">
        <f t="shared" si="264"/>
        <v>-0.86948197325660492</v>
      </c>
      <c r="BC115" s="200">
        <f t="shared" si="264"/>
        <v>-1.8863251418471825</v>
      </c>
      <c r="BD115" s="333">
        <f t="shared" si="264"/>
        <v>0.75056998435307909</v>
      </c>
      <c r="BE115" s="333">
        <f t="shared" si="264"/>
        <v>20.651767594300953</v>
      </c>
      <c r="BF115" s="170">
        <f t="shared" si="264"/>
        <v>5.2535421328395053E-2</v>
      </c>
      <c r="BG115" s="92">
        <f t="shared" ref="BG115:BP119" si="265">O115-C115</f>
        <v>2403166.3099999949</v>
      </c>
      <c r="BH115" s="62">
        <f t="shared" si="265"/>
        <v>8149797.9800000042</v>
      </c>
      <c r="BI115" s="63">
        <f t="shared" si="265"/>
        <v>5207997.32</v>
      </c>
      <c r="BJ115" s="63">
        <f t="shared" si="265"/>
        <v>-887286.22999999672</v>
      </c>
      <c r="BK115" s="63">
        <f t="shared" si="265"/>
        <v>8951539.8900000006</v>
      </c>
      <c r="BL115" s="63">
        <f t="shared" si="265"/>
        <v>5421994.7800000012</v>
      </c>
      <c r="BM115" s="63">
        <f t="shared" si="265"/>
        <v>2412588.6600000039</v>
      </c>
      <c r="BN115" s="63">
        <f t="shared" si="265"/>
        <v>554070.84000000358</v>
      </c>
      <c r="BO115" s="63">
        <f t="shared" si="265"/>
        <v>-64165.79999999702</v>
      </c>
      <c r="BP115" s="63">
        <f t="shared" si="265"/>
        <v>3626224.1200000048</v>
      </c>
      <c r="BQ115" s="63">
        <f t="shared" ref="BQ115:CB119" si="266">Y115-M115</f>
        <v>1158158.8200000003</v>
      </c>
      <c r="BR115" s="63">
        <f t="shared" si="266"/>
        <v>7698828.8299999982</v>
      </c>
      <c r="BS115" s="63">
        <f t="shared" si="266"/>
        <v>-3402018.2899999917</v>
      </c>
      <c r="BT115" s="63">
        <f t="shared" si="266"/>
        <v>-4168047.4100000039</v>
      </c>
      <c r="BU115" s="63">
        <f t="shared" si="266"/>
        <v>-3303365.6899999976</v>
      </c>
      <c r="BV115" s="63">
        <f t="shared" si="266"/>
        <v>5362677.6399999931</v>
      </c>
      <c r="BW115" s="63">
        <f t="shared" si="266"/>
        <v>-13117926.269999996</v>
      </c>
      <c r="BX115" s="63">
        <f t="shared" si="266"/>
        <v>-10039939.890000008</v>
      </c>
      <c r="BY115" s="63">
        <f t="shared" si="266"/>
        <v>5831646.4600000009</v>
      </c>
      <c r="BZ115" s="352">
        <f t="shared" si="266"/>
        <v>-2923721.5300000012</v>
      </c>
      <c r="CA115" s="352">
        <f t="shared" si="266"/>
        <v>-5977950.0700000003</v>
      </c>
      <c r="CB115" s="350">
        <f t="shared" si="266"/>
        <v>533654.72999999672</v>
      </c>
      <c r="CC115" s="369"/>
      <c r="CD115" s="35">
        <f>+CD94-CD101</f>
        <v>11854076</v>
      </c>
    </row>
    <row r="116" spans="1:82" s="38" customFormat="1" x14ac:dyDescent="0.3">
      <c r="A116" s="140"/>
      <c r="B116" s="39" t="s">
        <v>31</v>
      </c>
      <c r="C116" s="92">
        <f t="shared" ref="C116:D116" si="267">+C95-C102</f>
        <v>427055.75999999978</v>
      </c>
      <c r="D116" s="93">
        <f t="shared" si="267"/>
        <v>47824.540000000037</v>
      </c>
      <c r="E116" s="93">
        <f t="shared" ref="E116:S116" si="268">+E95-E102</f>
        <v>-300221.31999999983</v>
      </c>
      <c r="F116" s="93">
        <f t="shared" si="268"/>
        <v>251021.0299999998</v>
      </c>
      <c r="G116" s="93">
        <f t="shared" si="268"/>
        <v>867070.03000000026</v>
      </c>
      <c r="H116" s="93">
        <f t="shared" si="268"/>
        <v>960264.85000000009</v>
      </c>
      <c r="I116" s="93">
        <f t="shared" si="268"/>
        <v>305375.91000000015</v>
      </c>
      <c r="J116" s="93">
        <f t="shared" si="268"/>
        <v>294249.48</v>
      </c>
      <c r="K116" s="93">
        <f t="shared" si="268"/>
        <v>799883.7</v>
      </c>
      <c r="L116" s="277">
        <f t="shared" si="268"/>
        <v>1339776.1700000004</v>
      </c>
      <c r="M116" s="35">
        <f t="shared" si="268"/>
        <v>1112258.5</v>
      </c>
      <c r="N116" s="93">
        <f t="shared" si="268"/>
        <v>215788.41999999993</v>
      </c>
      <c r="O116" s="35">
        <f t="shared" si="268"/>
        <v>607536.4700000002</v>
      </c>
      <c r="P116" s="93">
        <f t="shared" si="268"/>
        <v>463376.30999999959</v>
      </c>
      <c r="Q116" s="93">
        <f t="shared" si="268"/>
        <v>291453.36000000034</v>
      </c>
      <c r="R116" s="93">
        <f t="shared" si="268"/>
        <v>285517.73999999976</v>
      </c>
      <c r="S116" s="93">
        <f t="shared" si="268"/>
        <v>1329298.6000000001</v>
      </c>
      <c r="T116" s="93">
        <f t="shared" ref="T116:U116" si="269">+T95-T102</f>
        <v>1383645.7200000002</v>
      </c>
      <c r="U116" s="93">
        <f t="shared" si="269"/>
        <v>294296.70000000019</v>
      </c>
      <c r="V116" s="93">
        <f t="shared" ref="V116" si="270">+V95-V102</f>
        <v>-11653</v>
      </c>
      <c r="W116" s="93">
        <f t="shared" ref="W116:AB116" si="271">+W95-W102</f>
        <v>461523.56999999983</v>
      </c>
      <c r="X116" s="277">
        <f t="shared" si="271"/>
        <v>599841.42000000039</v>
      </c>
      <c r="Y116" s="35">
        <f t="shared" si="271"/>
        <v>737256.73999999976</v>
      </c>
      <c r="Z116" s="93">
        <f t="shared" si="271"/>
        <v>786422</v>
      </c>
      <c r="AA116" s="93">
        <f t="shared" si="271"/>
        <v>82782.35999999987</v>
      </c>
      <c r="AB116" s="93">
        <f t="shared" si="271"/>
        <v>217781.93999999994</v>
      </c>
      <c r="AC116" s="93">
        <f t="shared" ref="AC116:AF116" si="272">+AC95-AC102</f>
        <v>65734.009999999776</v>
      </c>
      <c r="AD116" s="244">
        <f t="shared" si="272"/>
        <v>-448469.73</v>
      </c>
      <c r="AE116" s="244">
        <f t="shared" si="272"/>
        <v>-1426928</v>
      </c>
      <c r="AF116" s="244">
        <f t="shared" si="272"/>
        <v>-3227246.8699999996</v>
      </c>
      <c r="AG116" s="244">
        <f t="shared" ref="AG116" si="273">+AG95-AG102</f>
        <v>-2016736.69</v>
      </c>
      <c r="AH116" s="244">
        <f t="shared" ref="AH116" si="274">+AH95-AH102</f>
        <v>160101.9700000002</v>
      </c>
      <c r="AI116" s="93">
        <f>+AI95-AI102</f>
        <v>29442.490000000224</v>
      </c>
      <c r="AJ116" s="389">
        <f>+AJ95-AJ102</f>
        <v>1178683.0499999998</v>
      </c>
      <c r="AK116" s="198">
        <f t="shared" si="263"/>
        <v>0.42261626444284589</v>
      </c>
      <c r="AL116" s="199">
        <f t="shared" si="263"/>
        <v>8.6890907889547755</v>
      </c>
      <c r="AM116" s="200">
        <f t="shared" si="263"/>
        <v>-1.9707950121596978</v>
      </c>
      <c r="AN116" s="200">
        <f t="shared" si="263"/>
        <v>0.13742557745062234</v>
      </c>
      <c r="AO116" s="200">
        <f t="shared" si="263"/>
        <v>0.53309254616954027</v>
      </c>
      <c r="AP116" s="200">
        <f t="shared" si="263"/>
        <v>0.44090010167507443</v>
      </c>
      <c r="AQ116" s="200">
        <f t="shared" si="263"/>
        <v>-3.628056319177226E-2</v>
      </c>
      <c r="AR116" s="200">
        <f t="shared" si="263"/>
        <v>-1.0396024489151179</v>
      </c>
      <c r="AS116" s="200">
        <f t="shared" si="263"/>
        <v>-0.42301165781975575</v>
      </c>
      <c r="AT116" s="200">
        <f t="shared" si="263"/>
        <v>-0.55228236370258754</v>
      </c>
      <c r="AU116" s="200">
        <f t="shared" si="264"/>
        <v>-0.33715342251823677</v>
      </c>
      <c r="AV116" s="200">
        <f t="shared" si="264"/>
        <v>2.644412429545572</v>
      </c>
      <c r="AW116" s="200">
        <f t="shared" si="264"/>
        <v>-0.86374092077139031</v>
      </c>
      <c r="AX116" s="200">
        <f t="shared" si="264"/>
        <v>-0.53001063002120208</v>
      </c>
      <c r="AY116" s="200">
        <f t="shared" si="264"/>
        <v>-0.77446130660494117</v>
      </c>
      <c r="AZ116" s="200">
        <f t="shared" si="264"/>
        <v>-2.5707245721404224</v>
      </c>
      <c r="BA116" s="200">
        <f t="shared" si="264"/>
        <v>-2.0734442961122506</v>
      </c>
      <c r="BB116" s="200">
        <f t="shared" si="264"/>
        <v>-3.3324228329199754</v>
      </c>
      <c r="BC116" s="200">
        <f t="shared" si="264"/>
        <v>-7.8527329392412444</v>
      </c>
      <c r="BD116" s="333">
        <f t="shared" si="264"/>
        <v>-14.739120398180743</v>
      </c>
      <c r="BE116" s="333">
        <f t="shared" si="264"/>
        <v>-0.93620588001605154</v>
      </c>
      <c r="BF116" s="170">
        <f t="shared" si="264"/>
        <v>0.9649910971469744</v>
      </c>
      <c r="BG116" s="92">
        <f t="shared" si="265"/>
        <v>180480.71000000043</v>
      </c>
      <c r="BH116" s="62">
        <f t="shared" si="265"/>
        <v>415551.76999999955</v>
      </c>
      <c r="BI116" s="63">
        <f t="shared" si="265"/>
        <v>591674.68000000017</v>
      </c>
      <c r="BJ116" s="63">
        <f t="shared" si="265"/>
        <v>34496.709999999963</v>
      </c>
      <c r="BK116" s="63">
        <f t="shared" si="265"/>
        <v>462228.56999999983</v>
      </c>
      <c r="BL116" s="63">
        <f t="shared" si="265"/>
        <v>423380.87000000011</v>
      </c>
      <c r="BM116" s="63">
        <f t="shared" si="265"/>
        <v>-11079.209999999963</v>
      </c>
      <c r="BN116" s="63">
        <f t="shared" si="265"/>
        <v>-305902.48</v>
      </c>
      <c r="BO116" s="63">
        <f t="shared" si="265"/>
        <v>-338360.13000000012</v>
      </c>
      <c r="BP116" s="63">
        <f t="shared" si="265"/>
        <v>-739934.75</v>
      </c>
      <c r="BQ116" s="63">
        <f t="shared" si="266"/>
        <v>-375001.76000000024</v>
      </c>
      <c r="BR116" s="63">
        <f t="shared" si="266"/>
        <v>570633.58000000007</v>
      </c>
      <c r="BS116" s="63">
        <f t="shared" si="266"/>
        <v>-524754.11000000034</v>
      </c>
      <c r="BT116" s="63">
        <f t="shared" si="266"/>
        <v>-245594.36999999965</v>
      </c>
      <c r="BU116" s="63">
        <f t="shared" si="266"/>
        <v>-225719.35000000056</v>
      </c>
      <c r="BV116" s="63">
        <f t="shared" si="266"/>
        <v>-733987.46999999974</v>
      </c>
      <c r="BW116" s="63">
        <f t="shared" si="266"/>
        <v>-2756226.6</v>
      </c>
      <c r="BX116" s="63">
        <f t="shared" si="266"/>
        <v>-4610892.59</v>
      </c>
      <c r="BY116" s="63">
        <f t="shared" si="266"/>
        <v>-2311033.39</v>
      </c>
      <c r="BZ116" s="352">
        <f t="shared" si="266"/>
        <v>171754.9700000002</v>
      </c>
      <c r="CA116" s="352">
        <f t="shared" si="266"/>
        <v>-432081.07999999961</v>
      </c>
      <c r="CB116" s="350">
        <f t="shared" si="266"/>
        <v>578841.62999999942</v>
      </c>
      <c r="CC116" s="369"/>
      <c r="CD116" s="35">
        <f t="shared" ref="CD116:CD120" si="275">+CD95-CD102</f>
        <v>1044222</v>
      </c>
    </row>
    <row r="117" spans="1:82" s="38" customFormat="1" x14ac:dyDescent="0.3">
      <c r="A117" s="140"/>
      <c r="B117" s="39" t="s">
        <v>32</v>
      </c>
      <c r="C117" s="92">
        <f t="shared" ref="C117:D117" si="276">+C96-C103</f>
        <v>-827238.18999999948</v>
      </c>
      <c r="D117" s="93">
        <f t="shared" si="276"/>
        <v>-710790.91000000015</v>
      </c>
      <c r="E117" s="93">
        <f t="shared" ref="E117:S117" si="277">+E96-E103</f>
        <v>-1023981.3800000008</v>
      </c>
      <c r="F117" s="93">
        <f t="shared" si="277"/>
        <v>768409.01000000071</v>
      </c>
      <c r="G117" s="93">
        <f t="shared" si="277"/>
        <v>1794381.9600000009</v>
      </c>
      <c r="H117" s="93">
        <f t="shared" si="277"/>
        <v>497720.99000000022</v>
      </c>
      <c r="I117" s="93">
        <f t="shared" si="277"/>
        <v>189617.26999999955</v>
      </c>
      <c r="J117" s="93">
        <f t="shared" si="277"/>
        <v>-626189.12999999896</v>
      </c>
      <c r="K117" s="93">
        <f t="shared" si="277"/>
        <v>316730.74000000022</v>
      </c>
      <c r="L117" s="277">
        <f t="shared" si="277"/>
        <v>1438288.709999999</v>
      </c>
      <c r="M117" s="35">
        <f t="shared" si="277"/>
        <v>1263129.33</v>
      </c>
      <c r="N117" s="93">
        <f t="shared" si="277"/>
        <v>41314.669999999925</v>
      </c>
      <c r="O117" s="35">
        <f t="shared" si="277"/>
        <v>698877.33000000007</v>
      </c>
      <c r="P117" s="93">
        <f t="shared" si="277"/>
        <v>1042364.1299999999</v>
      </c>
      <c r="Q117" s="93">
        <f t="shared" si="277"/>
        <v>-448843.84999999963</v>
      </c>
      <c r="R117" s="93">
        <f t="shared" si="277"/>
        <v>220514.6799999997</v>
      </c>
      <c r="S117" s="93">
        <f t="shared" si="277"/>
        <v>2460441.6500000004</v>
      </c>
      <c r="T117" s="93">
        <f t="shared" ref="T117:U117" si="278">+T96-T103</f>
        <v>1651260.92</v>
      </c>
      <c r="U117" s="93">
        <f t="shared" si="278"/>
        <v>190378.8599999994</v>
      </c>
      <c r="V117" s="93">
        <f t="shared" ref="V117" si="279">+V96-V103</f>
        <v>518639</v>
      </c>
      <c r="W117" s="93">
        <f t="shared" ref="W117:AB117" si="280">+W96-W103</f>
        <v>263733.79000000097</v>
      </c>
      <c r="X117" s="277">
        <f t="shared" si="280"/>
        <v>1848999.2799999993</v>
      </c>
      <c r="Y117" s="35">
        <f t="shared" si="280"/>
        <v>1826806.540000001</v>
      </c>
      <c r="Z117" s="93">
        <f t="shared" si="280"/>
        <v>1255895</v>
      </c>
      <c r="AA117" s="93">
        <f t="shared" si="280"/>
        <v>-998666.25999999978</v>
      </c>
      <c r="AB117" s="93">
        <f t="shared" si="280"/>
        <v>-139146.40000000037</v>
      </c>
      <c r="AC117" s="93">
        <f t="shared" ref="AC117:AF117" si="281">+AC96-AC103</f>
        <v>-333995.29000000097</v>
      </c>
      <c r="AD117" s="244">
        <f t="shared" si="281"/>
        <v>1876418.4400000013</v>
      </c>
      <c r="AE117" s="244">
        <f t="shared" si="281"/>
        <v>1559355</v>
      </c>
      <c r="AF117" s="244">
        <f t="shared" si="281"/>
        <v>-31719.300000000745</v>
      </c>
      <c r="AG117" s="244">
        <f t="shared" ref="AG117" si="282">+AG96-AG103</f>
        <v>901772.61999999918</v>
      </c>
      <c r="AH117" s="244">
        <f t="shared" ref="AH117:AI117" si="283">+AH96-AH103</f>
        <v>8640367.6100000013</v>
      </c>
      <c r="AI117" s="93">
        <f t="shared" si="283"/>
        <v>-694719.98000000045</v>
      </c>
      <c r="AJ117" s="389">
        <f t="shared" ref="AJ117" si="284">+AJ96-AJ103</f>
        <v>10031834.869999999</v>
      </c>
      <c r="AK117" s="198">
        <f t="shared" si="263"/>
        <v>-1.8448320428726828</v>
      </c>
      <c r="AL117" s="199">
        <f t="shared" si="263"/>
        <v>-2.466484890753597</v>
      </c>
      <c r="AM117" s="200">
        <f t="shared" si="263"/>
        <v>-0.56166795728258334</v>
      </c>
      <c r="AN117" s="200">
        <f t="shared" si="263"/>
        <v>-0.71302434363699163</v>
      </c>
      <c r="AO117" s="200">
        <f t="shared" si="263"/>
        <v>0.37119169989872119</v>
      </c>
      <c r="AP117" s="200">
        <f t="shared" si="263"/>
        <v>2.3176437264580687</v>
      </c>
      <c r="AQ117" s="200">
        <f t="shared" si="263"/>
        <v>4.0164590493252687E-3</v>
      </c>
      <c r="AR117" s="200">
        <f t="shared" si="263"/>
        <v>-1.8282465714471934</v>
      </c>
      <c r="AS117" s="200">
        <f t="shared" si="263"/>
        <v>-0.16732493347503694</v>
      </c>
      <c r="AT117" s="200">
        <f t="shared" si="263"/>
        <v>0.28555502601421417</v>
      </c>
      <c r="AU117" s="200">
        <f t="shared" si="264"/>
        <v>0.44625454940548398</v>
      </c>
      <c r="AV117" s="200">
        <f t="shared" si="264"/>
        <v>29.398282256641583</v>
      </c>
      <c r="AW117" s="200">
        <f t="shared" si="264"/>
        <v>-2.428957868757883</v>
      </c>
      <c r="AX117" s="200">
        <f t="shared" si="264"/>
        <v>-1.1334911630161337</v>
      </c>
      <c r="AY117" s="200">
        <f t="shared" si="264"/>
        <v>-0.25587642562106788</v>
      </c>
      <c r="AZ117" s="200">
        <f t="shared" si="264"/>
        <v>7.5092676823148636</v>
      </c>
      <c r="BA117" s="200">
        <f t="shared" si="264"/>
        <v>-0.36622963604928416</v>
      </c>
      <c r="BB117" s="200">
        <f t="shared" si="264"/>
        <v>-1.0192091386744626</v>
      </c>
      <c r="BC117" s="200">
        <f t="shared" si="264"/>
        <v>3.7367266512679085</v>
      </c>
      <c r="BD117" s="333">
        <f t="shared" si="264"/>
        <v>15.659695105844337</v>
      </c>
      <c r="BE117" s="333">
        <f t="shared" si="264"/>
        <v>-3.6341712982625318</v>
      </c>
      <c r="BF117" s="170">
        <f t="shared" si="264"/>
        <v>4.4255482836099338</v>
      </c>
      <c r="BG117" s="92">
        <f t="shared" si="265"/>
        <v>1526115.5199999996</v>
      </c>
      <c r="BH117" s="62">
        <f t="shared" si="265"/>
        <v>1753155.04</v>
      </c>
      <c r="BI117" s="63">
        <f t="shared" si="265"/>
        <v>575137.53000000119</v>
      </c>
      <c r="BJ117" s="63">
        <f t="shared" si="265"/>
        <v>-547894.33000000101</v>
      </c>
      <c r="BK117" s="63">
        <f t="shared" si="265"/>
        <v>666059.68999999948</v>
      </c>
      <c r="BL117" s="63">
        <f t="shared" si="265"/>
        <v>1153539.9299999997</v>
      </c>
      <c r="BM117" s="63">
        <f t="shared" si="265"/>
        <v>761.58999999985099</v>
      </c>
      <c r="BN117" s="63">
        <f t="shared" si="265"/>
        <v>1144828.129999999</v>
      </c>
      <c r="BO117" s="63">
        <f t="shared" si="265"/>
        <v>-52996.949999999255</v>
      </c>
      <c r="BP117" s="63">
        <f t="shared" si="265"/>
        <v>410710.5700000003</v>
      </c>
      <c r="BQ117" s="63">
        <f t="shared" si="266"/>
        <v>563677.21000000089</v>
      </c>
      <c r="BR117" s="63">
        <f t="shared" si="266"/>
        <v>1214580.33</v>
      </c>
      <c r="BS117" s="63">
        <f t="shared" si="266"/>
        <v>-1697543.5899999999</v>
      </c>
      <c r="BT117" s="63">
        <f t="shared" si="266"/>
        <v>-1181510.5300000003</v>
      </c>
      <c r="BU117" s="63">
        <f t="shared" si="266"/>
        <v>114848.55999999866</v>
      </c>
      <c r="BV117" s="63">
        <f t="shared" si="266"/>
        <v>1655903.7600000016</v>
      </c>
      <c r="BW117" s="63">
        <f t="shared" si="266"/>
        <v>-901086.65000000037</v>
      </c>
      <c r="BX117" s="63">
        <f t="shared" si="266"/>
        <v>-1682980.2200000007</v>
      </c>
      <c r="BY117" s="63">
        <f t="shared" si="266"/>
        <v>711393.75999999978</v>
      </c>
      <c r="BZ117" s="352">
        <f t="shared" si="266"/>
        <v>8121728.6100000013</v>
      </c>
      <c r="CA117" s="352">
        <f t="shared" si="266"/>
        <v>-958453.77000000142</v>
      </c>
      <c r="CB117" s="350">
        <f t="shared" si="266"/>
        <v>8182835.5899999999</v>
      </c>
      <c r="CC117" s="369"/>
      <c r="CD117" s="35">
        <f t="shared" si="275"/>
        <v>2607104</v>
      </c>
    </row>
    <row r="118" spans="1:82" s="38" customFormat="1" x14ac:dyDescent="0.3">
      <c r="A118" s="140"/>
      <c r="B118" s="39" t="s">
        <v>33</v>
      </c>
      <c r="C118" s="92">
        <f t="shared" ref="C118:D118" si="285">+C97-C104</f>
        <v>534485.55000000075</v>
      </c>
      <c r="D118" s="93">
        <f t="shared" si="285"/>
        <v>262247.19999999925</v>
      </c>
      <c r="E118" s="93">
        <f t="shared" ref="E118:S118" si="286">+E97-E104</f>
        <v>-1682012.4600000009</v>
      </c>
      <c r="F118" s="93">
        <f t="shared" si="286"/>
        <v>1658267.5899999999</v>
      </c>
      <c r="G118" s="93">
        <f t="shared" si="286"/>
        <v>6546858.410000002</v>
      </c>
      <c r="H118" s="93">
        <f t="shared" si="286"/>
        <v>231516.89999999851</v>
      </c>
      <c r="I118" s="93">
        <f t="shared" si="286"/>
        <v>1782491.58</v>
      </c>
      <c r="J118" s="93">
        <f t="shared" si="286"/>
        <v>-401015.89999999851</v>
      </c>
      <c r="K118" s="93">
        <f t="shared" si="286"/>
        <v>208556.59999999963</v>
      </c>
      <c r="L118" s="277">
        <f t="shared" si="286"/>
        <v>1731947.9800000004</v>
      </c>
      <c r="M118" s="35">
        <f t="shared" si="286"/>
        <v>1994410.9100000001</v>
      </c>
      <c r="N118" s="93">
        <f t="shared" si="286"/>
        <v>348211.54000000097</v>
      </c>
      <c r="O118" s="35">
        <f t="shared" si="286"/>
        <v>55433.139999998733</v>
      </c>
      <c r="P118" s="93">
        <f t="shared" si="286"/>
        <v>2577875.9000000004</v>
      </c>
      <c r="Q118" s="93">
        <f t="shared" si="286"/>
        <v>-649336.05000000075</v>
      </c>
      <c r="R118" s="93">
        <f t="shared" si="286"/>
        <v>1302191.2599999998</v>
      </c>
      <c r="S118" s="93">
        <f t="shared" si="286"/>
        <v>2333046.7599999979</v>
      </c>
      <c r="T118" s="93">
        <f t="shared" ref="T118:U118" si="287">+T97-T104</f>
        <v>4984773.700000003</v>
      </c>
      <c r="U118" s="93">
        <f t="shared" si="287"/>
        <v>4512094.3599999994</v>
      </c>
      <c r="V118" s="93">
        <f t="shared" ref="V118" si="288">+V97-V104</f>
        <v>555520</v>
      </c>
      <c r="W118" s="93">
        <f t="shared" ref="W118:AB118" si="289">+W97-W104</f>
        <v>-13014.890000000596</v>
      </c>
      <c r="X118" s="277">
        <f t="shared" si="289"/>
        <v>4633176.7100000009</v>
      </c>
      <c r="Y118" s="35">
        <f t="shared" si="289"/>
        <v>2528304.4499999993</v>
      </c>
      <c r="Z118" s="93">
        <f t="shared" si="289"/>
        <v>4133994</v>
      </c>
      <c r="AA118" s="93">
        <f t="shared" si="289"/>
        <v>-1231650.3999999985</v>
      </c>
      <c r="AB118" s="93">
        <f t="shared" si="289"/>
        <v>662564.91000000015</v>
      </c>
      <c r="AC118" s="93">
        <f t="shared" ref="AC118:AF118" si="290">+AC97-AC104</f>
        <v>346898.91000000015</v>
      </c>
      <c r="AD118" s="244">
        <f t="shared" si="290"/>
        <v>3602467.8000000007</v>
      </c>
      <c r="AE118" s="244">
        <f t="shared" si="290"/>
        <v>2845560</v>
      </c>
      <c r="AF118" s="244">
        <f t="shared" si="290"/>
        <v>204382.62999999896</v>
      </c>
      <c r="AG118" s="244">
        <f t="shared" ref="AG118" si="291">+AG97-AG104</f>
        <v>2616969.2200000025</v>
      </c>
      <c r="AH118" s="244">
        <f t="shared" ref="AH118" si="292">+AH97-AH104</f>
        <v>9499001.5900000017</v>
      </c>
      <c r="AI118" s="93">
        <f>+AI97-AI104</f>
        <v>280377.04000000283</v>
      </c>
      <c r="AJ118" s="389">
        <f>+AJ97-AJ104</f>
        <v>3154370.1300000008</v>
      </c>
      <c r="AK118" s="198">
        <f t="shared" si="263"/>
        <v>-0.89628692487570771</v>
      </c>
      <c r="AL118" s="199">
        <f t="shared" si="263"/>
        <v>8.8299463254517399</v>
      </c>
      <c r="AM118" s="200">
        <f t="shared" si="263"/>
        <v>-0.61395288950475413</v>
      </c>
      <c r="AN118" s="200">
        <f t="shared" si="263"/>
        <v>-0.21472790769552463</v>
      </c>
      <c r="AO118" s="200">
        <f t="shared" si="263"/>
        <v>-0.64363873267269922</v>
      </c>
      <c r="AP118" s="200">
        <f t="shared" si="263"/>
        <v>20.530927979771821</v>
      </c>
      <c r="AQ118" s="200">
        <f t="shared" si="263"/>
        <v>1.5313411915247304</v>
      </c>
      <c r="AR118" s="200">
        <f t="shared" si="263"/>
        <v>-2.3852817307243979</v>
      </c>
      <c r="AS118" s="200">
        <f t="shared" si="263"/>
        <v>-1.0624045942444431</v>
      </c>
      <c r="AT118" s="200">
        <f t="shared" si="263"/>
        <v>1.6751246362491787</v>
      </c>
      <c r="AU118" s="200">
        <f t="shared" si="264"/>
        <v>0.26769485531945825</v>
      </c>
      <c r="AV118" s="200">
        <f t="shared" si="264"/>
        <v>10.87207638207507</v>
      </c>
      <c r="AW118" s="200">
        <f t="shared" si="264"/>
        <v>-23.218665585244253</v>
      </c>
      <c r="AX118" s="200">
        <f t="shared" si="264"/>
        <v>-0.74298029241826569</v>
      </c>
      <c r="AY118" s="200">
        <f t="shared" si="264"/>
        <v>-1.5342363326354662</v>
      </c>
      <c r="AZ118" s="200">
        <f t="shared" si="264"/>
        <v>1.7664659644544085</v>
      </c>
      <c r="BA118" s="200">
        <f t="shared" si="264"/>
        <v>0.21967551134723187</v>
      </c>
      <c r="BB118" s="200">
        <f t="shared" si="264"/>
        <v>-0.95899861411963416</v>
      </c>
      <c r="BC118" s="200">
        <f t="shared" si="264"/>
        <v>-0.42001008595928324</v>
      </c>
      <c r="BD118" s="333">
        <f t="shared" si="264"/>
        <v>16.099297217021892</v>
      </c>
      <c r="BE118" s="333">
        <f t="shared" si="264"/>
        <v>-22.542789835333991</v>
      </c>
      <c r="BF118" s="170">
        <f t="shared" si="264"/>
        <v>-0.31917767712339201</v>
      </c>
      <c r="BG118" s="92">
        <f t="shared" si="265"/>
        <v>-479052.41000000201</v>
      </c>
      <c r="BH118" s="62">
        <f t="shared" si="265"/>
        <v>2315628.7000000011</v>
      </c>
      <c r="BI118" s="63">
        <f t="shared" si="265"/>
        <v>1032676.4100000001</v>
      </c>
      <c r="BJ118" s="63">
        <f t="shared" si="265"/>
        <v>-356076.33000000007</v>
      </c>
      <c r="BK118" s="63">
        <f t="shared" si="265"/>
        <v>-4213811.6500000041</v>
      </c>
      <c r="BL118" s="63">
        <f t="shared" si="265"/>
        <v>4753256.8000000045</v>
      </c>
      <c r="BM118" s="63">
        <f t="shared" si="265"/>
        <v>2729602.7799999993</v>
      </c>
      <c r="BN118" s="63">
        <f t="shared" si="265"/>
        <v>956535.89999999851</v>
      </c>
      <c r="BO118" s="63">
        <f t="shared" si="265"/>
        <v>-221571.49000000022</v>
      </c>
      <c r="BP118" s="63">
        <f t="shared" si="265"/>
        <v>2901228.7300000004</v>
      </c>
      <c r="BQ118" s="63">
        <f t="shared" si="266"/>
        <v>533893.53999999911</v>
      </c>
      <c r="BR118" s="63">
        <f t="shared" si="266"/>
        <v>3785782.459999999</v>
      </c>
      <c r="BS118" s="63">
        <f t="shared" si="266"/>
        <v>-1287083.5399999972</v>
      </c>
      <c r="BT118" s="63">
        <f t="shared" si="266"/>
        <v>-1915310.9900000002</v>
      </c>
      <c r="BU118" s="63">
        <f t="shared" si="266"/>
        <v>996234.96000000089</v>
      </c>
      <c r="BV118" s="63">
        <f t="shared" si="266"/>
        <v>2300276.540000001</v>
      </c>
      <c r="BW118" s="63">
        <f t="shared" si="266"/>
        <v>512513.24000000209</v>
      </c>
      <c r="BX118" s="63">
        <f t="shared" si="266"/>
        <v>-4780391.070000004</v>
      </c>
      <c r="BY118" s="63">
        <f t="shared" si="266"/>
        <v>-1895125.1399999969</v>
      </c>
      <c r="BZ118" s="352">
        <f t="shared" si="266"/>
        <v>8943481.5900000017</v>
      </c>
      <c r="CA118" s="352">
        <f t="shared" si="266"/>
        <v>293391.93000000343</v>
      </c>
      <c r="CB118" s="350">
        <f t="shared" si="266"/>
        <v>-1478806.58</v>
      </c>
      <c r="CC118" s="369"/>
      <c r="CD118" s="35">
        <f t="shared" si="275"/>
        <v>4010160</v>
      </c>
    </row>
    <row r="119" spans="1:82" s="38" customFormat="1" x14ac:dyDescent="0.3">
      <c r="A119" s="140"/>
      <c r="B119" s="39" t="s">
        <v>34</v>
      </c>
      <c r="C119" s="92">
        <f t="shared" ref="C119:D119" si="293">+C98-C105</f>
        <v>1965354.3699999973</v>
      </c>
      <c r="D119" s="93">
        <f t="shared" si="293"/>
        <v>2689779.2200000025</v>
      </c>
      <c r="E119" s="93">
        <f t="shared" ref="E119:S119" si="294">+E98-E105</f>
        <v>-2399343.1899999976</v>
      </c>
      <c r="F119" s="93">
        <f t="shared" si="294"/>
        <v>1716894.3299999982</v>
      </c>
      <c r="G119" s="93">
        <f t="shared" si="294"/>
        <v>2506432.7200000025</v>
      </c>
      <c r="H119" s="93">
        <f t="shared" si="294"/>
        <v>-772239.73000000045</v>
      </c>
      <c r="I119" s="93">
        <f t="shared" si="294"/>
        <v>2843988.4299999997</v>
      </c>
      <c r="J119" s="93">
        <f t="shared" si="294"/>
        <v>1320514.6999999993</v>
      </c>
      <c r="K119" s="93">
        <f>+K98-K105</f>
        <v>-1205911.2100000009</v>
      </c>
      <c r="L119" s="277">
        <f t="shared" si="294"/>
        <v>2194665.1999999993</v>
      </c>
      <c r="M119" s="35">
        <f t="shared" si="294"/>
        <v>2583467.4900000021</v>
      </c>
      <c r="N119" s="93">
        <f t="shared" si="294"/>
        <v>-367031.5700000003</v>
      </c>
      <c r="O119" s="35">
        <f t="shared" si="294"/>
        <v>-988050.64999999851</v>
      </c>
      <c r="P119" s="93">
        <f t="shared" si="294"/>
        <v>4323844.2400000021</v>
      </c>
      <c r="Q119" s="93">
        <f t="shared" si="294"/>
        <v>-976094.75</v>
      </c>
      <c r="R119" s="93">
        <f t="shared" si="294"/>
        <v>7088161.6600000001</v>
      </c>
      <c r="S119" s="93">
        <f t="shared" si="294"/>
        <v>2642740.6499999985</v>
      </c>
      <c r="T119" s="93">
        <f t="shared" ref="T119:U119" si="295">+T98-T105</f>
        <v>4534180.3500000015</v>
      </c>
      <c r="U119" s="93">
        <f t="shared" si="295"/>
        <v>-1265366.7199999988</v>
      </c>
      <c r="V119" s="93">
        <f t="shared" ref="V119" si="296">+V98-V105</f>
        <v>300398</v>
      </c>
      <c r="W119" s="93">
        <f t="shared" ref="W119:AB119" si="297">+W98-W105</f>
        <v>1679099.6699999981</v>
      </c>
      <c r="X119" s="277">
        <f t="shared" si="297"/>
        <v>7231720.6799999997</v>
      </c>
      <c r="Y119" s="35">
        <f t="shared" si="297"/>
        <v>1125052.2399999984</v>
      </c>
      <c r="Z119" s="93">
        <f t="shared" si="297"/>
        <v>3305088</v>
      </c>
      <c r="AA119" s="93">
        <f t="shared" si="297"/>
        <v>534377.90000000224</v>
      </c>
      <c r="AB119" s="93">
        <f t="shared" si="297"/>
        <v>209246.66000000015</v>
      </c>
      <c r="AC119" s="93">
        <f t="shared" ref="AC119:AF119" si="298">+AC98-AC105</f>
        <v>816916.26000000164</v>
      </c>
      <c r="AD119" s="244">
        <f t="shared" si="298"/>
        <v>5697126.6999999993</v>
      </c>
      <c r="AE119" s="244">
        <f t="shared" si="298"/>
        <v>4016176</v>
      </c>
      <c r="AF119" s="244">
        <f t="shared" si="298"/>
        <v>952944.92000000179</v>
      </c>
      <c r="AG119" s="244">
        <f t="shared" ref="AG119" si="299">+AG98-AG105</f>
        <v>3703625.6899999976</v>
      </c>
      <c r="AH119" s="244">
        <f t="shared" ref="AH119:AI119" si="300">+AH98-AH105</f>
        <v>1632195.7100000009</v>
      </c>
      <c r="AI119" s="93">
        <f t="shared" si="300"/>
        <v>-221905.01999999955</v>
      </c>
      <c r="AJ119" s="389">
        <f t="shared" ref="AJ119" si="301">+AJ98-AJ105</f>
        <v>5364614.82</v>
      </c>
      <c r="AK119" s="198">
        <f t="shared" si="263"/>
        <v>-1.5027340947169745</v>
      </c>
      <c r="AL119" s="199">
        <f t="shared" si="263"/>
        <v>0.60750897614563248</v>
      </c>
      <c r="AM119" s="200">
        <f t="shared" si="263"/>
        <v>-0.59318252008792416</v>
      </c>
      <c r="AN119" s="200">
        <f t="shared" si="263"/>
        <v>3.12847869326938</v>
      </c>
      <c r="AO119" s="200">
        <f t="shared" si="263"/>
        <v>5.4383239139966157E-2</v>
      </c>
      <c r="AP119" s="200">
        <f t="shared" si="263"/>
        <v>-6.8714673356679006</v>
      </c>
      <c r="AQ119" s="200">
        <f t="shared" si="263"/>
        <v>-1.4449268170897582</v>
      </c>
      <c r="AR119" s="200">
        <f t="shared" si="263"/>
        <v>-0.77251445970272037</v>
      </c>
      <c r="AS119" s="200">
        <f t="shared" si="263"/>
        <v>-2.3923907963339994</v>
      </c>
      <c r="AT119" s="200">
        <f t="shared" si="263"/>
        <v>2.2951361692890568</v>
      </c>
      <c r="AU119" s="200">
        <f t="shared" si="264"/>
        <v>-0.56451852235229893</v>
      </c>
      <c r="AV119" s="200">
        <f t="shared" si="264"/>
        <v>-10.004914754335703</v>
      </c>
      <c r="AW119" s="200">
        <f t="shared" si="264"/>
        <v>-1.5408405935464979</v>
      </c>
      <c r="AX119" s="200">
        <f t="shared" si="264"/>
        <v>-0.95160633723475663</v>
      </c>
      <c r="AY119" s="200">
        <f t="shared" si="264"/>
        <v>-1.8369231163265674</v>
      </c>
      <c r="AZ119" s="200">
        <f t="shared" si="264"/>
        <v>-0.19624763467937056</v>
      </c>
      <c r="BA119" s="200">
        <f t="shared" si="264"/>
        <v>0.51970114812439205</v>
      </c>
      <c r="BB119" s="200">
        <f t="shared" si="264"/>
        <v>-0.78983083017418976</v>
      </c>
      <c r="BC119" s="200">
        <f t="shared" si="264"/>
        <v>-3.9269188382005189</v>
      </c>
      <c r="BD119" s="333">
        <f t="shared" si="264"/>
        <v>4.4334439976298139</v>
      </c>
      <c r="BE119" s="333">
        <f t="shared" si="264"/>
        <v>-1.1321571458590065</v>
      </c>
      <c r="BF119" s="170">
        <f t="shared" si="264"/>
        <v>-0.25818279530121446</v>
      </c>
      <c r="BG119" s="92">
        <f t="shared" si="265"/>
        <v>-2953405.0199999958</v>
      </c>
      <c r="BH119" s="62">
        <f t="shared" si="265"/>
        <v>1634065.0199999996</v>
      </c>
      <c r="BI119" s="63">
        <f t="shared" si="265"/>
        <v>1423248.4399999976</v>
      </c>
      <c r="BJ119" s="63">
        <f t="shared" si="265"/>
        <v>5371267.3300000019</v>
      </c>
      <c r="BK119" s="63">
        <f t="shared" si="265"/>
        <v>136307.92999999598</v>
      </c>
      <c r="BL119" s="63">
        <f t="shared" si="265"/>
        <v>5306420.0800000019</v>
      </c>
      <c r="BM119" s="63">
        <f t="shared" si="265"/>
        <v>-4109355.1499999985</v>
      </c>
      <c r="BN119" s="63">
        <f t="shared" si="265"/>
        <v>-1020116.6999999993</v>
      </c>
      <c r="BO119" s="63">
        <f t="shared" si="265"/>
        <v>2885010.879999999</v>
      </c>
      <c r="BP119" s="63">
        <f t="shared" si="265"/>
        <v>5037055.4800000004</v>
      </c>
      <c r="BQ119" s="63">
        <f t="shared" si="266"/>
        <v>-1458415.2500000037</v>
      </c>
      <c r="BR119" s="63">
        <f t="shared" si="266"/>
        <v>3672119.5700000003</v>
      </c>
      <c r="BS119" s="63">
        <f t="shared" si="266"/>
        <v>1522428.5500000007</v>
      </c>
      <c r="BT119" s="63">
        <f t="shared" si="266"/>
        <v>-4114597.5800000019</v>
      </c>
      <c r="BU119" s="63">
        <f t="shared" si="266"/>
        <v>1793011.0100000016</v>
      </c>
      <c r="BV119" s="63">
        <f t="shared" si="266"/>
        <v>-1391034.9600000009</v>
      </c>
      <c r="BW119" s="63">
        <f t="shared" si="266"/>
        <v>1373435.3500000015</v>
      </c>
      <c r="BX119" s="63">
        <f t="shared" si="266"/>
        <v>-3581235.4299999997</v>
      </c>
      <c r="BY119" s="63">
        <f t="shared" si="266"/>
        <v>4968992.4099999964</v>
      </c>
      <c r="BZ119" s="352">
        <f t="shared" si="266"/>
        <v>1331797.7100000009</v>
      </c>
      <c r="CA119" s="352">
        <f t="shared" si="266"/>
        <v>-1901004.6899999976</v>
      </c>
      <c r="CB119" s="350">
        <f t="shared" si="266"/>
        <v>-1867105.8599999994</v>
      </c>
      <c r="CC119" s="369"/>
      <c r="CD119" s="35">
        <f t="shared" si="275"/>
        <v>3928722</v>
      </c>
    </row>
    <row r="120" spans="1:82" s="123" customFormat="1" ht="15" thickBot="1" x14ac:dyDescent="0.35">
      <c r="A120" s="141"/>
      <c r="B120" s="50" t="s">
        <v>35</v>
      </c>
      <c r="C120" s="119">
        <f>SUM(C115:C119)</f>
        <v>-1200531.4499999993</v>
      </c>
      <c r="D120" s="120">
        <f t="shared" ref="D120:BJ120" si="302">SUM(D115:D119)</f>
        <v>-3609571.629999998</v>
      </c>
      <c r="E120" s="120">
        <f t="shared" si="302"/>
        <v>-8004957.2400000002</v>
      </c>
      <c r="F120" s="36">
        <f t="shared" si="302"/>
        <v>7085707.3499999996</v>
      </c>
      <c r="G120" s="120">
        <f t="shared" si="302"/>
        <v>24454589.500000004</v>
      </c>
      <c r="H120" s="120">
        <f t="shared" si="302"/>
        <v>7042304.5099999979</v>
      </c>
      <c r="I120" s="120">
        <f t="shared" si="302"/>
        <v>-382653.79000000469</v>
      </c>
      <c r="J120" s="120">
        <f t="shared" si="302"/>
        <v>-3861846.6900000013</v>
      </c>
      <c r="K120" s="120">
        <f t="shared" si="302"/>
        <v>-106038.70000000228</v>
      </c>
      <c r="L120" s="276">
        <f t="shared" si="302"/>
        <v>13236452.419999998</v>
      </c>
      <c r="M120" s="36">
        <f t="shared" si="302"/>
        <v>15749627.730000002</v>
      </c>
      <c r="N120" s="120">
        <f t="shared" si="302"/>
        <v>-2948499.7699999977</v>
      </c>
      <c r="O120" s="289">
        <f t="shared" si="302"/>
        <v>-523226.34000000218</v>
      </c>
      <c r="P120" s="36">
        <f t="shared" si="302"/>
        <v>10658626.880000006</v>
      </c>
      <c r="Q120" s="120">
        <f t="shared" si="302"/>
        <v>825777.13999999966</v>
      </c>
      <c r="R120" s="120">
        <f t="shared" si="302"/>
        <v>10700214.500000004</v>
      </c>
      <c r="S120" s="120">
        <f t="shared" si="302"/>
        <v>30456913.929999992</v>
      </c>
      <c r="T120" s="120">
        <f t="shared" ref="T120:U120" si="303">SUM(T115:T119)</f>
        <v>24100896.970000006</v>
      </c>
      <c r="U120" s="120">
        <f t="shared" si="303"/>
        <v>639864.87999999989</v>
      </c>
      <c r="V120" s="120">
        <f t="shared" ref="V120" si="304">SUM(V115:V119)</f>
        <v>-2532431</v>
      </c>
      <c r="W120" s="120">
        <f t="shared" ref="W120:AB120" si="305">SUM(W115:W119)</f>
        <v>2101877.81</v>
      </c>
      <c r="X120" s="276">
        <f t="shared" si="305"/>
        <v>24471736.570000004</v>
      </c>
      <c r="Y120" s="36">
        <f t="shared" si="305"/>
        <v>16171940.289999999</v>
      </c>
      <c r="Z120" s="120">
        <f t="shared" si="305"/>
        <v>13993445</v>
      </c>
      <c r="AA120" s="120">
        <f t="shared" si="305"/>
        <v>-5912197.319999991</v>
      </c>
      <c r="AB120" s="120">
        <f t="shared" si="305"/>
        <v>-966433.99999999953</v>
      </c>
      <c r="AC120" s="120">
        <f t="shared" ref="AC120:AF120" si="306">SUM(AC115:AC119)</f>
        <v>200786.63000000268</v>
      </c>
      <c r="AD120" s="243">
        <f t="shared" si="306"/>
        <v>17894050.009999998</v>
      </c>
      <c r="AE120" s="243">
        <f t="shared" si="306"/>
        <v>15567623</v>
      </c>
      <c r="AF120" s="243">
        <f t="shared" si="306"/>
        <v>-594542.2300000065</v>
      </c>
      <c r="AG120" s="243">
        <f t="shared" ref="AG120" si="307">SUM(AG115:AG119)</f>
        <v>7945738.9800000004</v>
      </c>
      <c r="AH120" s="243">
        <f t="shared" ref="AH120" si="308">SUM(AH115:AH119)</f>
        <v>13112610.350000003</v>
      </c>
      <c r="AI120" s="120">
        <f>SUM(AI115:AI119)</f>
        <v>-6874219.8699999955</v>
      </c>
      <c r="AJ120" s="386">
        <f>SUM(AJ115:AJ119)</f>
        <v>30421156.080000006</v>
      </c>
      <c r="AK120" s="172">
        <f t="shared" si="263"/>
        <v>-0.56417106773837333</v>
      </c>
      <c r="AL120" s="175">
        <f t="shared" si="263"/>
        <v>-3.9528786162362466</v>
      </c>
      <c r="AM120" s="176">
        <f t="shared" si="263"/>
        <v>-1.10315821999319</v>
      </c>
      <c r="AN120" s="176">
        <f t="shared" si="263"/>
        <v>0.51011239548300058</v>
      </c>
      <c r="AO120" s="176">
        <f t="shared" si="263"/>
        <v>0.24544776881247538</v>
      </c>
      <c r="AP120" s="176">
        <f t="shared" si="263"/>
        <v>2.4223025908318774</v>
      </c>
      <c r="AQ120" s="176">
        <f t="shared" si="263"/>
        <v>-2.6721770350164102</v>
      </c>
      <c r="AR120" s="176">
        <f t="shared" si="263"/>
        <v>-0.34424351785958673</v>
      </c>
      <c r="AS120" s="176">
        <f t="shared" si="263"/>
        <v>-20.821799116737143</v>
      </c>
      <c r="AT120" s="176">
        <f t="shared" si="263"/>
        <v>0.84881385083390848</v>
      </c>
      <c r="AU120" s="176">
        <f t="shared" si="264"/>
        <v>2.6814129656891689E-2</v>
      </c>
      <c r="AV120" s="176">
        <f t="shared" si="264"/>
        <v>-5.7459542450634169</v>
      </c>
      <c r="AW120" s="176">
        <f t="shared" si="264"/>
        <v>10.299502467708271</v>
      </c>
      <c r="AX120" s="176">
        <f t="shared" si="264"/>
        <v>-1.0906715293518183</v>
      </c>
      <c r="AY120" s="176">
        <f t="shared" si="264"/>
        <v>-0.75685130978558846</v>
      </c>
      <c r="AZ120" s="176">
        <f t="shared" si="264"/>
        <v>0.67230759813272822</v>
      </c>
      <c r="BA120" s="176">
        <f t="shared" si="264"/>
        <v>-0.48886407087141137</v>
      </c>
      <c r="BB120" s="176">
        <f t="shared" si="264"/>
        <v>-1.0246688839315845</v>
      </c>
      <c r="BC120" s="176">
        <f t="shared" si="264"/>
        <v>11.417838872481955</v>
      </c>
      <c r="BD120" s="327">
        <f t="shared" si="264"/>
        <v>-6.1778746785203635</v>
      </c>
      <c r="BE120" s="327">
        <f>IF(ISERROR((AI120-W120)/W120)=TRUE,0,(AI120-W120)/W120)</f>
        <v>-4.270513555685711</v>
      </c>
      <c r="BF120" s="177">
        <f>IF(ISERROR((AJ120-X120)/X120)=TRUE,0,(AJ120-X120)/X120)</f>
        <v>0.24311390787417261</v>
      </c>
      <c r="BG120" s="119">
        <f t="shared" si="245"/>
        <v>677305.10999999708</v>
      </c>
      <c r="BH120" s="121">
        <f t="shared" si="302"/>
        <v>14268198.510000004</v>
      </c>
      <c r="BI120" s="122">
        <f t="shared" si="302"/>
        <v>8830734.379999999</v>
      </c>
      <c r="BJ120" s="122">
        <f t="shared" si="302"/>
        <v>3614507.1500000041</v>
      </c>
      <c r="BK120" s="122">
        <f t="shared" ref="BK120:BL120" si="309">SUM(BK115:BK119)</f>
        <v>6002324.4299999923</v>
      </c>
      <c r="BL120" s="122">
        <f t="shared" si="309"/>
        <v>17058592.460000008</v>
      </c>
      <c r="BM120" s="122">
        <f t="shared" ref="BM120:BN120" si="310">SUM(BM115:BM119)</f>
        <v>1022518.6700000046</v>
      </c>
      <c r="BN120" s="122">
        <f t="shared" si="310"/>
        <v>1329415.6900000018</v>
      </c>
      <c r="BO120" s="122">
        <f t="shared" ref="BO120:BP120" si="311">SUM(BO115:BO119)</f>
        <v>2207916.5100000026</v>
      </c>
      <c r="BP120" s="122">
        <f t="shared" si="311"/>
        <v>11235284.150000006</v>
      </c>
      <c r="BQ120" s="122">
        <f t="shared" ref="BQ120:BR120" si="312">SUM(BQ115:BQ119)</f>
        <v>422312.55999999633</v>
      </c>
      <c r="BR120" s="122">
        <f t="shared" si="312"/>
        <v>16941944.769999996</v>
      </c>
      <c r="BS120" s="122">
        <f t="shared" ref="BS120:BT120" si="313">SUM(BS115:BS119)</f>
        <v>-5388970.9799999883</v>
      </c>
      <c r="BT120" s="122">
        <f t="shared" si="313"/>
        <v>-11625060.880000006</v>
      </c>
      <c r="BU120" s="122">
        <f t="shared" ref="BU120:BV120" si="314">SUM(BU115:BU119)</f>
        <v>-624990.50999999698</v>
      </c>
      <c r="BV120" s="122">
        <f t="shared" si="314"/>
        <v>7193835.5099999942</v>
      </c>
      <c r="BW120" s="122">
        <f t="shared" ref="BW120" si="315">SUM(BW115:BW119)</f>
        <v>-14889290.929999992</v>
      </c>
      <c r="BX120" s="122">
        <f t="shared" ref="BX120:BY120" si="316">SUM(BX115:BX119)</f>
        <v>-24695439.20000001</v>
      </c>
      <c r="BY120" s="122">
        <f t="shared" si="316"/>
        <v>7305874.0999999996</v>
      </c>
      <c r="BZ120" s="347">
        <f t="shared" ref="BZ120:CA120" si="317">SUM(BZ115:BZ119)</f>
        <v>15645041.350000003</v>
      </c>
      <c r="CA120" s="347">
        <f t="shared" si="317"/>
        <v>-8976097.679999996</v>
      </c>
      <c r="CB120" s="347">
        <f t="shared" ref="CB120" si="318">SUM(CB115:CB119)</f>
        <v>5949419.5099999961</v>
      </c>
      <c r="CC120" s="370"/>
      <c r="CD120" s="36">
        <f t="shared" si="275"/>
        <v>23444284</v>
      </c>
    </row>
    <row r="121" spans="1:82" s="57" customFormat="1" x14ac:dyDescent="0.3">
      <c r="A121" s="140">
        <f>+A114+1</f>
        <v>17</v>
      </c>
      <c r="B121" s="99" t="s">
        <v>39</v>
      </c>
      <c r="C121" s="72"/>
      <c r="D121" s="73"/>
      <c r="E121" s="73"/>
      <c r="F121" s="73"/>
      <c r="G121" s="73"/>
      <c r="H121" s="73"/>
      <c r="I121" s="73"/>
      <c r="J121" s="73"/>
      <c r="K121" s="73"/>
      <c r="L121" s="265"/>
      <c r="M121" s="74"/>
      <c r="N121" s="73"/>
      <c r="O121" s="74"/>
      <c r="P121" s="73"/>
      <c r="Q121" s="73"/>
      <c r="R121" s="73"/>
      <c r="S121" s="73"/>
      <c r="T121" s="73"/>
      <c r="U121" s="235"/>
      <c r="V121" s="235"/>
      <c r="W121" s="235"/>
      <c r="X121" s="268"/>
      <c r="Y121" s="295"/>
      <c r="Z121" s="235"/>
      <c r="AA121" s="235"/>
      <c r="AB121" s="235"/>
      <c r="AC121" s="235"/>
      <c r="AD121" s="235"/>
      <c r="AE121" s="235"/>
      <c r="AF121" s="235"/>
      <c r="AG121" s="235"/>
      <c r="AH121" s="235"/>
      <c r="AI121" s="73"/>
      <c r="AJ121" s="378"/>
      <c r="AK121" s="194"/>
      <c r="AL121" s="195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328"/>
      <c r="BE121" s="328"/>
      <c r="BF121" s="197"/>
      <c r="BG121" s="72"/>
      <c r="BH121" s="75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341"/>
      <c r="CA121" s="341"/>
      <c r="CB121" s="341"/>
      <c r="CC121" s="367"/>
      <c r="CD121" s="74"/>
    </row>
    <row r="122" spans="1:82" s="57" customFormat="1" x14ac:dyDescent="0.3">
      <c r="A122" s="140"/>
      <c r="B122" s="58" t="s">
        <v>30</v>
      </c>
      <c r="C122" s="59">
        <v>421</v>
      </c>
      <c r="D122" s="60">
        <v>429</v>
      </c>
      <c r="E122" s="60">
        <v>445</v>
      </c>
      <c r="F122" s="61">
        <v>419</v>
      </c>
      <c r="G122" s="60">
        <v>407</v>
      </c>
      <c r="H122" s="61">
        <v>407</v>
      </c>
      <c r="I122" s="60">
        <v>395</v>
      </c>
      <c r="J122" s="61">
        <v>369</v>
      </c>
      <c r="K122" s="60">
        <v>337</v>
      </c>
      <c r="L122" s="266">
        <v>304</v>
      </c>
      <c r="M122" s="61">
        <v>279</v>
      </c>
      <c r="N122" s="60">
        <v>247</v>
      </c>
      <c r="O122" s="61">
        <v>247</v>
      </c>
      <c r="P122" s="61">
        <v>251</v>
      </c>
      <c r="Q122" s="60">
        <v>230</v>
      </c>
      <c r="R122" s="61">
        <v>206</v>
      </c>
      <c r="S122" s="60">
        <v>193</v>
      </c>
      <c r="T122" s="61">
        <v>202</v>
      </c>
      <c r="U122" s="247">
        <v>171</v>
      </c>
      <c r="V122" s="247">
        <v>165</v>
      </c>
      <c r="W122" s="247">
        <v>170</v>
      </c>
      <c r="X122" s="317">
        <v>149</v>
      </c>
      <c r="Y122" s="247">
        <v>128</v>
      </c>
      <c r="Z122" s="247">
        <v>102</v>
      </c>
      <c r="AA122" s="247">
        <v>84</v>
      </c>
      <c r="AB122" s="247">
        <v>91</v>
      </c>
      <c r="AC122" s="247">
        <v>90</v>
      </c>
      <c r="AD122" s="247">
        <v>90</v>
      </c>
      <c r="AE122" s="247">
        <v>82</v>
      </c>
      <c r="AF122" s="247">
        <v>105</v>
      </c>
      <c r="AG122" s="247">
        <v>71</v>
      </c>
      <c r="AH122" s="247">
        <v>84</v>
      </c>
      <c r="AI122" s="61">
        <v>79</v>
      </c>
      <c r="AJ122" s="100">
        <v>84</v>
      </c>
      <c r="AK122" s="198">
        <f t="shared" ref="AK122:AT127" si="319">IF(ISERROR((O122-C122)/C122)=TRUE,0,(O122-C122)/C122)</f>
        <v>-0.41330166270783847</v>
      </c>
      <c r="AL122" s="199">
        <f t="shared" si="319"/>
        <v>-0.41491841491841491</v>
      </c>
      <c r="AM122" s="200">
        <f t="shared" si="319"/>
        <v>-0.48314606741573035</v>
      </c>
      <c r="AN122" s="200">
        <f t="shared" si="319"/>
        <v>-0.50835322195704058</v>
      </c>
      <c r="AO122" s="200">
        <f t="shared" si="319"/>
        <v>-0.52579852579852582</v>
      </c>
      <c r="AP122" s="200">
        <f t="shared" si="319"/>
        <v>-0.50368550368550369</v>
      </c>
      <c r="AQ122" s="200">
        <f t="shared" si="319"/>
        <v>-0.56708860759493673</v>
      </c>
      <c r="AR122" s="200">
        <f t="shared" si="319"/>
        <v>-0.55284552845528456</v>
      </c>
      <c r="AS122" s="200">
        <f t="shared" si="319"/>
        <v>-0.49554896142433236</v>
      </c>
      <c r="AT122" s="200">
        <f t="shared" si="319"/>
        <v>-0.50986842105263153</v>
      </c>
      <c r="AU122" s="200">
        <f t="shared" ref="AU122:BF127" si="320">IF(ISERROR((Y122-M122)/M122)=TRUE,0,(Y122-M122)/M122)</f>
        <v>-0.54121863799283154</v>
      </c>
      <c r="AV122" s="200">
        <f t="shared" si="320"/>
        <v>-0.58704453441295545</v>
      </c>
      <c r="AW122" s="200">
        <f t="shared" si="320"/>
        <v>-0.65991902834008098</v>
      </c>
      <c r="AX122" s="200">
        <f t="shared" si="320"/>
        <v>-0.63745019920318724</v>
      </c>
      <c r="AY122" s="200">
        <f t="shared" si="320"/>
        <v>-0.60869565217391308</v>
      </c>
      <c r="AZ122" s="200">
        <f t="shared" si="320"/>
        <v>-0.56310679611650483</v>
      </c>
      <c r="BA122" s="200">
        <f t="shared" si="320"/>
        <v>-0.57512953367875652</v>
      </c>
      <c r="BB122" s="200">
        <f t="shared" si="320"/>
        <v>-0.48019801980198018</v>
      </c>
      <c r="BC122" s="200">
        <f t="shared" si="320"/>
        <v>-0.58479532163742687</v>
      </c>
      <c r="BD122" s="335">
        <f t="shared" si="320"/>
        <v>-0.49090909090909091</v>
      </c>
      <c r="BE122" s="335">
        <f t="shared" si="320"/>
        <v>-0.53529411764705881</v>
      </c>
      <c r="BF122" s="214">
        <f t="shared" si="320"/>
        <v>-0.43624161073825501</v>
      </c>
      <c r="BG122" s="59">
        <f t="shared" ref="BG122:BP126" si="321">O122-C122</f>
        <v>-174</v>
      </c>
      <c r="BH122" s="62">
        <f t="shared" si="321"/>
        <v>-178</v>
      </c>
      <c r="BI122" s="63">
        <f t="shared" si="321"/>
        <v>-215</v>
      </c>
      <c r="BJ122" s="63">
        <f t="shared" si="321"/>
        <v>-213</v>
      </c>
      <c r="BK122" s="63">
        <f t="shared" si="321"/>
        <v>-214</v>
      </c>
      <c r="BL122" s="63">
        <f t="shared" si="321"/>
        <v>-205</v>
      </c>
      <c r="BM122" s="63">
        <f t="shared" si="321"/>
        <v>-224</v>
      </c>
      <c r="BN122" s="63">
        <f t="shared" si="321"/>
        <v>-204</v>
      </c>
      <c r="BO122" s="63">
        <f t="shared" si="321"/>
        <v>-167</v>
      </c>
      <c r="BP122" s="63">
        <f t="shared" si="321"/>
        <v>-155</v>
      </c>
      <c r="BQ122" s="63">
        <f t="shared" ref="BQ122:CB126" si="322">Y122-M122</f>
        <v>-151</v>
      </c>
      <c r="BR122" s="63">
        <f t="shared" si="322"/>
        <v>-145</v>
      </c>
      <c r="BS122" s="63">
        <f t="shared" si="322"/>
        <v>-163</v>
      </c>
      <c r="BT122" s="63">
        <f t="shared" si="322"/>
        <v>-160</v>
      </c>
      <c r="BU122" s="63">
        <f t="shared" si="322"/>
        <v>-140</v>
      </c>
      <c r="BV122" s="63">
        <f t="shared" si="322"/>
        <v>-116</v>
      </c>
      <c r="BW122" s="63">
        <f t="shared" si="322"/>
        <v>-111</v>
      </c>
      <c r="BX122" s="63">
        <f t="shared" si="322"/>
        <v>-97</v>
      </c>
      <c r="BY122" s="63">
        <f t="shared" si="322"/>
        <v>-100</v>
      </c>
      <c r="BZ122" s="229">
        <f t="shared" si="322"/>
        <v>-81</v>
      </c>
      <c r="CA122" s="229">
        <f t="shared" si="322"/>
        <v>-91</v>
      </c>
      <c r="CB122" s="229">
        <f t="shared" si="322"/>
        <v>-65</v>
      </c>
      <c r="CC122" s="367"/>
      <c r="CD122" s="61">
        <f>IF(ISERROR(GETPIVOTDATA("VALUE",'CSS WK pvt'!$J$2,"DT_FILE",CD$8,"COMMODITY",CD$6,"TRIM_CAT",TRIM(B122),"TRIM_LINE",A121))=TRUE,0,GETPIVOTDATA("VALUE",'CSS WK pvt'!$J$2,"DT_FILE",CD$8,"COMMODITY",CD$6,"TRIM_CAT",TRIM(B122),"TRIM_LINE",A121))</f>
        <v>84</v>
      </c>
    </row>
    <row r="123" spans="1:82" s="57" customFormat="1" x14ac:dyDescent="0.3">
      <c r="A123" s="140"/>
      <c r="B123" s="58" t="s">
        <v>31</v>
      </c>
      <c r="C123" s="59">
        <v>1204</v>
      </c>
      <c r="D123" s="60">
        <v>1316</v>
      </c>
      <c r="E123" s="60">
        <v>1632</v>
      </c>
      <c r="F123" s="61">
        <v>1816</v>
      </c>
      <c r="G123" s="60">
        <v>1887</v>
      </c>
      <c r="H123" s="61">
        <v>1989</v>
      </c>
      <c r="I123" s="60">
        <v>2010</v>
      </c>
      <c r="J123" s="61">
        <v>2002</v>
      </c>
      <c r="K123" s="60">
        <v>1915</v>
      </c>
      <c r="L123" s="266">
        <v>1779</v>
      </c>
      <c r="M123" s="61">
        <v>1690</v>
      </c>
      <c r="N123" s="60">
        <v>1617</v>
      </c>
      <c r="O123" s="61">
        <v>1601</v>
      </c>
      <c r="P123" s="61">
        <v>1607</v>
      </c>
      <c r="Q123" s="60">
        <v>1525</v>
      </c>
      <c r="R123" s="61">
        <v>1418</v>
      </c>
      <c r="S123" s="60">
        <v>1534</v>
      </c>
      <c r="T123" s="61">
        <v>1302</v>
      </c>
      <c r="U123" s="247">
        <v>1206</v>
      </c>
      <c r="V123" s="247">
        <v>1007</v>
      </c>
      <c r="W123" s="247">
        <v>962</v>
      </c>
      <c r="X123" s="317">
        <v>933</v>
      </c>
      <c r="Y123" s="247">
        <v>940</v>
      </c>
      <c r="Z123" s="247">
        <v>921</v>
      </c>
      <c r="AA123" s="247">
        <v>948</v>
      </c>
      <c r="AB123" s="247">
        <v>954</v>
      </c>
      <c r="AC123" s="247">
        <v>1088</v>
      </c>
      <c r="AD123" s="247">
        <v>1342</v>
      </c>
      <c r="AE123" s="247">
        <v>1494</v>
      </c>
      <c r="AF123" s="247">
        <v>1542</v>
      </c>
      <c r="AG123" s="247">
        <v>1616</v>
      </c>
      <c r="AH123" s="247">
        <v>1575</v>
      </c>
      <c r="AI123" s="61">
        <v>1534</v>
      </c>
      <c r="AJ123" s="100">
        <v>1426</v>
      </c>
      <c r="AK123" s="198">
        <f t="shared" si="319"/>
        <v>0.32973421926910301</v>
      </c>
      <c r="AL123" s="199">
        <f t="shared" si="319"/>
        <v>0.22112462006079028</v>
      </c>
      <c r="AM123" s="200">
        <f t="shared" si="319"/>
        <v>-6.5563725490196081E-2</v>
      </c>
      <c r="AN123" s="200">
        <f t="shared" si="319"/>
        <v>-0.21916299559471367</v>
      </c>
      <c r="AO123" s="200">
        <f t="shared" si="319"/>
        <v>-0.18706942236354002</v>
      </c>
      <c r="AP123" s="200">
        <f t="shared" si="319"/>
        <v>-0.34539969834087481</v>
      </c>
      <c r="AQ123" s="200">
        <f t="shared" si="319"/>
        <v>-0.4</v>
      </c>
      <c r="AR123" s="200">
        <f t="shared" si="319"/>
        <v>-0.49700299700299699</v>
      </c>
      <c r="AS123" s="200">
        <f t="shared" si="319"/>
        <v>-0.49765013054830287</v>
      </c>
      <c r="AT123" s="200">
        <f t="shared" si="319"/>
        <v>-0.47554806070826305</v>
      </c>
      <c r="AU123" s="200">
        <f t="shared" si="320"/>
        <v>-0.4437869822485207</v>
      </c>
      <c r="AV123" s="200">
        <f t="shared" si="320"/>
        <v>-0.43042671614100186</v>
      </c>
      <c r="AW123" s="200">
        <f t="shared" si="320"/>
        <v>-0.40787008119925044</v>
      </c>
      <c r="AX123" s="200">
        <f t="shared" si="320"/>
        <v>-0.40634723086496577</v>
      </c>
      <c r="AY123" s="200">
        <f t="shared" si="320"/>
        <v>-0.28655737704918033</v>
      </c>
      <c r="AZ123" s="200">
        <f t="shared" si="320"/>
        <v>-5.3596614950634697E-2</v>
      </c>
      <c r="BA123" s="200">
        <f t="shared" si="320"/>
        <v>-2.607561929595828E-2</v>
      </c>
      <c r="BB123" s="200">
        <f t="shared" si="320"/>
        <v>0.18433179723502305</v>
      </c>
      <c r="BC123" s="200">
        <f t="shared" si="320"/>
        <v>0.33996683250414594</v>
      </c>
      <c r="BD123" s="335">
        <f t="shared" si="320"/>
        <v>0.56405163853028795</v>
      </c>
      <c r="BE123" s="335">
        <f t="shared" si="320"/>
        <v>0.59459459459459463</v>
      </c>
      <c r="BF123" s="214">
        <f t="shared" si="320"/>
        <v>0.52840300107181137</v>
      </c>
      <c r="BG123" s="59">
        <f t="shared" si="321"/>
        <v>397</v>
      </c>
      <c r="BH123" s="62">
        <f t="shared" si="321"/>
        <v>291</v>
      </c>
      <c r="BI123" s="63">
        <f t="shared" si="321"/>
        <v>-107</v>
      </c>
      <c r="BJ123" s="63">
        <f t="shared" si="321"/>
        <v>-398</v>
      </c>
      <c r="BK123" s="63">
        <f t="shared" si="321"/>
        <v>-353</v>
      </c>
      <c r="BL123" s="63">
        <f t="shared" si="321"/>
        <v>-687</v>
      </c>
      <c r="BM123" s="63">
        <f t="shared" si="321"/>
        <v>-804</v>
      </c>
      <c r="BN123" s="63">
        <f t="shared" si="321"/>
        <v>-995</v>
      </c>
      <c r="BO123" s="63">
        <f t="shared" si="321"/>
        <v>-953</v>
      </c>
      <c r="BP123" s="63">
        <f t="shared" si="321"/>
        <v>-846</v>
      </c>
      <c r="BQ123" s="63">
        <f t="shared" si="322"/>
        <v>-750</v>
      </c>
      <c r="BR123" s="63">
        <f t="shared" si="322"/>
        <v>-696</v>
      </c>
      <c r="BS123" s="63">
        <f t="shared" si="322"/>
        <v>-653</v>
      </c>
      <c r="BT123" s="63">
        <f t="shared" si="322"/>
        <v>-653</v>
      </c>
      <c r="BU123" s="63">
        <f t="shared" si="322"/>
        <v>-437</v>
      </c>
      <c r="BV123" s="63">
        <f t="shared" si="322"/>
        <v>-76</v>
      </c>
      <c r="BW123" s="63">
        <f t="shared" si="322"/>
        <v>-40</v>
      </c>
      <c r="BX123" s="63">
        <f t="shared" si="322"/>
        <v>240</v>
      </c>
      <c r="BY123" s="63">
        <f t="shared" si="322"/>
        <v>410</v>
      </c>
      <c r="BZ123" s="229">
        <f t="shared" si="322"/>
        <v>568</v>
      </c>
      <c r="CA123" s="229">
        <f t="shared" si="322"/>
        <v>572</v>
      </c>
      <c r="CB123" s="229">
        <f t="shared" si="322"/>
        <v>493</v>
      </c>
      <c r="CC123" s="367"/>
      <c r="CD123" s="61">
        <f>IF(ISERROR(GETPIVOTDATA("VALUE",'CSS WK pvt'!$J$2,"DT_FILE",CD$8,"COMMODITY",CD$6,"TRIM_CAT",TRIM(B123),"TRIM_LINE",A121))=TRUE,0,GETPIVOTDATA("VALUE",'CSS WK pvt'!$J$2,"DT_FILE",CD$8,"COMMODITY",CD$6,"TRIM_CAT",TRIM(B123),"TRIM_LINE",A121))</f>
        <v>1426</v>
      </c>
    </row>
    <row r="124" spans="1:82" s="57" customFormat="1" x14ac:dyDescent="0.3">
      <c r="A124" s="140"/>
      <c r="B124" s="58" t="s">
        <v>32</v>
      </c>
      <c r="C124" s="59"/>
      <c r="D124" s="60"/>
      <c r="E124" s="60"/>
      <c r="F124" s="61"/>
      <c r="G124" s="60"/>
      <c r="H124" s="61"/>
      <c r="I124" s="60"/>
      <c r="J124" s="61"/>
      <c r="K124" s="60"/>
      <c r="L124" s="266"/>
      <c r="M124" s="61"/>
      <c r="N124" s="60"/>
      <c r="O124" s="61"/>
      <c r="P124" s="61"/>
      <c r="Q124" s="60"/>
      <c r="R124" s="61"/>
      <c r="S124" s="60"/>
      <c r="T124" s="61"/>
      <c r="U124" s="247"/>
      <c r="V124" s="247"/>
      <c r="W124" s="247"/>
      <c r="X124" s="31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61"/>
      <c r="AJ124" s="100"/>
      <c r="AK124" s="198">
        <f t="shared" si="319"/>
        <v>0</v>
      </c>
      <c r="AL124" s="199">
        <f t="shared" si="319"/>
        <v>0</v>
      </c>
      <c r="AM124" s="200">
        <f t="shared" si="319"/>
        <v>0</v>
      </c>
      <c r="AN124" s="200">
        <f t="shared" si="319"/>
        <v>0</v>
      </c>
      <c r="AO124" s="200">
        <f t="shared" si="319"/>
        <v>0</v>
      </c>
      <c r="AP124" s="200">
        <f t="shared" si="319"/>
        <v>0</v>
      </c>
      <c r="AQ124" s="200">
        <f t="shared" si="319"/>
        <v>0</v>
      </c>
      <c r="AR124" s="200">
        <f t="shared" si="319"/>
        <v>0</v>
      </c>
      <c r="AS124" s="200">
        <f t="shared" si="319"/>
        <v>0</v>
      </c>
      <c r="AT124" s="200">
        <f t="shared" si="319"/>
        <v>0</v>
      </c>
      <c r="AU124" s="200">
        <f t="shared" si="320"/>
        <v>0</v>
      </c>
      <c r="AV124" s="200">
        <f t="shared" si="320"/>
        <v>0</v>
      </c>
      <c r="AW124" s="200">
        <f t="shared" si="320"/>
        <v>0</v>
      </c>
      <c r="AX124" s="200">
        <f t="shared" si="320"/>
        <v>0</v>
      </c>
      <c r="AY124" s="200">
        <f t="shared" si="320"/>
        <v>0</v>
      </c>
      <c r="AZ124" s="200">
        <f t="shared" si="320"/>
        <v>0</v>
      </c>
      <c r="BA124" s="200">
        <f t="shared" si="320"/>
        <v>0</v>
      </c>
      <c r="BB124" s="200">
        <f t="shared" si="320"/>
        <v>0</v>
      </c>
      <c r="BC124" s="200">
        <f t="shared" si="320"/>
        <v>0</v>
      </c>
      <c r="BD124" s="335">
        <f t="shared" si="320"/>
        <v>0</v>
      </c>
      <c r="BE124" s="335">
        <f t="shared" si="320"/>
        <v>0</v>
      </c>
      <c r="BF124" s="214">
        <f t="shared" si="320"/>
        <v>0</v>
      </c>
      <c r="BG124" s="59">
        <f t="shared" si="321"/>
        <v>0</v>
      </c>
      <c r="BH124" s="62">
        <f t="shared" si="321"/>
        <v>0</v>
      </c>
      <c r="BI124" s="63">
        <f t="shared" si="321"/>
        <v>0</v>
      </c>
      <c r="BJ124" s="63">
        <f t="shared" si="321"/>
        <v>0</v>
      </c>
      <c r="BK124" s="63">
        <f t="shared" si="321"/>
        <v>0</v>
      </c>
      <c r="BL124" s="63">
        <f t="shared" si="321"/>
        <v>0</v>
      </c>
      <c r="BM124" s="63">
        <f t="shared" si="321"/>
        <v>0</v>
      </c>
      <c r="BN124" s="63">
        <f t="shared" si="321"/>
        <v>0</v>
      </c>
      <c r="BO124" s="63">
        <f t="shared" si="321"/>
        <v>0</v>
      </c>
      <c r="BP124" s="63">
        <f t="shared" si="321"/>
        <v>0</v>
      </c>
      <c r="BQ124" s="63">
        <f t="shared" si="322"/>
        <v>0</v>
      </c>
      <c r="BR124" s="63">
        <f t="shared" si="322"/>
        <v>0</v>
      </c>
      <c r="BS124" s="63">
        <f t="shared" si="322"/>
        <v>0</v>
      </c>
      <c r="BT124" s="63">
        <f t="shared" si="322"/>
        <v>0</v>
      </c>
      <c r="BU124" s="63">
        <f t="shared" si="322"/>
        <v>0</v>
      </c>
      <c r="BV124" s="63">
        <f t="shared" si="322"/>
        <v>0</v>
      </c>
      <c r="BW124" s="63">
        <f t="shared" si="322"/>
        <v>0</v>
      </c>
      <c r="BX124" s="63">
        <f t="shared" si="322"/>
        <v>0</v>
      </c>
      <c r="BY124" s="63">
        <f t="shared" si="322"/>
        <v>0</v>
      </c>
      <c r="BZ124" s="229">
        <f t="shared" si="322"/>
        <v>0</v>
      </c>
      <c r="CA124" s="229">
        <f t="shared" si="322"/>
        <v>0</v>
      </c>
      <c r="CB124" s="229">
        <f t="shared" si="322"/>
        <v>0</v>
      </c>
      <c r="CC124" s="367"/>
      <c r="CD124" s="61"/>
    </row>
    <row r="125" spans="1:82" s="57" customFormat="1" x14ac:dyDescent="0.3">
      <c r="A125" s="140"/>
      <c r="B125" s="58" t="s">
        <v>33</v>
      </c>
      <c r="C125" s="59"/>
      <c r="D125" s="60"/>
      <c r="E125" s="60"/>
      <c r="F125" s="61"/>
      <c r="G125" s="60"/>
      <c r="H125" s="61"/>
      <c r="I125" s="60"/>
      <c r="J125" s="61"/>
      <c r="K125" s="60"/>
      <c r="L125" s="266"/>
      <c r="M125" s="61"/>
      <c r="N125" s="60"/>
      <c r="O125" s="61"/>
      <c r="P125" s="61"/>
      <c r="Q125" s="60"/>
      <c r="R125" s="61"/>
      <c r="S125" s="60"/>
      <c r="T125" s="61"/>
      <c r="U125" s="247"/>
      <c r="V125" s="247"/>
      <c r="W125" s="247"/>
      <c r="X125" s="31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61"/>
      <c r="AJ125" s="100"/>
      <c r="AK125" s="198">
        <f t="shared" si="319"/>
        <v>0</v>
      </c>
      <c r="AL125" s="199">
        <f t="shared" si="319"/>
        <v>0</v>
      </c>
      <c r="AM125" s="200">
        <f t="shared" si="319"/>
        <v>0</v>
      </c>
      <c r="AN125" s="200">
        <f t="shared" si="319"/>
        <v>0</v>
      </c>
      <c r="AO125" s="200">
        <f t="shared" si="319"/>
        <v>0</v>
      </c>
      <c r="AP125" s="200">
        <f t="shared" si="319"/>
        <v>0</v>
      </c>
      <c r="AQ125" s="200">
        <f t="shared" si="319"/>
        <v>0</v>
      </c>
      <c r="AR125" s="200">
        <f t="shared" si="319"/>
        <v>0</v>
      </c>
      <c r="AS125" s="200">
        <f t="shared" si="319"/>
        <v>0</v>
      </c>
      <c r="AT125" s="200">
        <f t="shared" si="319"/>
        <v>0</v>
      </c>
      <c r="AU125" s="200">
        <f t="shared" si="320"/>
        <v>0</v>
      </c>
      <c r="AV125" s="200">
        <f t="shared" si="320"/>
        <v>0</v>
      </c>
      <c r="AW125" s="200">
        <f t="shared" si="320"/>
        <v>0</v>
      </c>
      <c r="AX125" s="200">
        <f t="shared" si="320"/>
        <v>0</v>
      </c>
      <c r="AY125" s="200">
        <f t="shared" si="320"/>
        <v>0</v>
      </c>
      <c r="AZ125" s="200">
        <f t="shared" si="320"/>
        <v>0</v>
      </c>
      <c r="BA125" s="200">
        <f t="shared" si="320"/>
        <v>0</v>
      </c>
      <c r="BB125" s="200">
        <f t="shared" si="320"/>
        <v>0</v>
      </c>
      <c r="BC125" s="200">
        <f t="shared" si="320"/>
        <v>0</v>
      </c>
      <c r="BD125" s="335">
        <f t="shared" si="320"/>
        <v>0</v>
      </c>
      <c r="BE125" s="335">
        <f t="shared" si="320"/>
        <v>0</v>
      </c>
      <c r="BF125" s="214">
        <f t="shared" si="320"/>
        <v>0</v>
      </c>
      <c r="BG125" s="59">
        <f t="shared" si="321"/>
        <v>0</v>
      </c>
      <c r="BH125" s="62">
        <f t="shared" si="321"/>
        <v>0</v>
      </c>
      <c r="BI125" s="63">
        <f t="shared" si="321"/>
        <v>0</v>
      </c>
      <c r="BJ125" s="63">
        <f t="shared" si="321"/>
        <v>0</v>
      </c>
      <c r="BK125" s="63">
        <f t="shared" si="321"/>
        <v>0</v>
      </c>
      <c r="BL125" s="63">
        <f t="shared" si="321"/>
        <v>0</v>
      </c>
      <c r="BM125" s="63">
        <f t="shared" si="321"/>
        <v>0</v>
      </c>
      <c r="BN125" s="63">
        <f t="shared" si="321"/>
        <v>0</v>
      </c>
      <c r="BO125" s="63">
        <f t="shared" si="321"/>
        <v>0</v>
      </c>
      <c r="BP125" s="63">
        <f t="shared" si="321"/>
        <v>0</v>
      </c>
      <c r="BQ125" s="63">
        <f t="shared" si="322"/>
        <v>0</v>
      </c>
      <c r="BR125" s="63">
        <f t="shared" si="322"/>
        <v>0</v>
      </c>
      <c r="BS125" s="63">
        <f t="shared" si="322"/>
        <v>0</v>
      </c>
      <c r="BT125" s="63">
        <f t="shared" si="322"/>
        <v>0</v>
      </c>
      <c r="BU125" s="63">
        <f t="shared" si="322"/>
        <v>0</v>
      </c>
      <c r="BV125" s="63">
        <f t="shared" si="322"/>
        <v>0</v>
      </c>
      <c r="BW125" s="63">
        <f t="shared" si="322"/>
        <v>0</v>
      </c>
      <c r="BX125" s="63">
        <f t="shared" si="322"/>
        <v>0</v>
      </c>
      <c r="BY125" s="63">
        <f t="shared" si="322"/>
        <v>0</v>
      </c>
      <c r="BZ125" s="229">
        <f t="shared" si="322"/>
        <v>0</v>
      </c>
      <c r="CA125" s="229">
        <f t="shared" si="322"/>
        <v>0</v>
      </c>
      <c r="CB125" s="229">
        <f t="shared" si="322"/>
        <v>0</v>
      </c>
      <c r="CC125" s="367"/>
      <c r="CD125" s="61"/>
    </row>
    <row r="126" spans="1:82" s="57" customFormat="1" x14ac:dyDescent="0.3">
      <c r="A126" s="140"/>
      <c r="B126" s="58" t="s">
        <v>34</v>
      </c>
      <c r="C126" s="59"/>
      <c r="D126" s="60"/>
      <c r="E126" s="60"/>
      <c r="F126" s="61"/>
      <c r="G126" s="60"/>
      <c r="H126" s="61"/>
      <c r="I126" s="60"/>
      <c r="J126" s="61"/>
      <c r="K126" s="60"/>
      <c r="L126" s="266"/>
      <c r="M126" s="61"/>
      <c r="N126" s="60"/>
      <c r="O126" s="61"/>
      <c r="P126" s="61"/>
      <c r="Q126" s="60"/>
      <c r="R126" s="61"/>
      <c r="S126" s="60"/>
      <c r="T126" s="61"/>
      <c r="U126" s="247"/>
      <c r="V126" s="247"/>
      <c r="W126" s="247"/>
      <c r="X126" s="31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61"/>
      <c r="AJ126" s="100"/>
      <c r="AK126" s="198">
        <f t="shared" si="319"/>
        <v>0</v>
      </c>
      <c r="AL126" s="199">
        <f t="shared" si="319"/>
        <v>0</v>
      </c>
      <c r="AM126" s="200">
        <f t="shared" si="319"/>
        <v>0</v>
      </c>
      <c r="AN126" s="200">
        <f t="shared" si="319"/>
        <v>0</v>
      </c>
      <c r="AO126" s="200">
        <f t="shared" si="319"/>
        <v>0</v>
      </c>
      <c r="AP126" s="200">
        <f t="shared" si="319"/>
        <v>0</v>
      </c>
      <c r="AQ126" s="200">
        <f t="shared" si="319"/>
        <v>0</v>
      </c>
      <c r="AR126" s="200">
        <f t="shared" si="319"/>
        <v>0</v>
      </c>
      <c r="AS126" s="200">
        <f t="shared" si="319"/>
        <v>0</v>
      </c>
      <c r="AT126" s="200">
        <f t="shared" si="319"/>
        <v>0</v>
      </c>
      <c r="AU126" s="200">
        <f t="shared" si="320"/>
        <v>0</v>
      </c>
      <c r="AV126" s="200">
        <f t="shared" si="320"/>
        <v>0</v>
      </c>
      <c r="AW126" s="200">
        <f t="shared" si="320"/>
        <v>0</v>
      </c>
      <c r="AX126" s="200">
        <f t="shared" si="320"/>
        <v>0</v>
      </c>
      <c r="AY126" s="200">
        <f t="shared" si="320"/>
        <v>0</v>
      </c>
      <c r="AZ126" s="200">
        <f t="shared" si="320"/>
        <v>0</v>
      </c>
      <c r="BA126" s="200">
        <f t="shared" si="320"/>
        <v>0</v>
      </c>
      <c r="BB126" s="200">
        <f t="shared" si="320"/>
        <v>0</v>
      </c>
      <c r="BC126" s="200">
        <f t="shared" si="320"/>
        <v>0</v>
      </c>
      <c r="BD126" s="335">
        <f t="shared" si="320"/>
        <v>0</v>
      </c>
      <c r="BE126" s="335">
        <f t="shared" si="320"/>
        <v>0</v>
      </c>
      <c r="BF126" s="214">
        <f t="shared" si="320"/>
        <v>0</v>
      </c>
      <c r="BG126" s="59">
        <f t="shared" si="321"/>
        <v>0</v>
      </c>
      <c r="BH126" s="62">
        <f t="shared" si="321"/>
        <v>0</v>
      </c>
      <c r="BI126" s="63">
        <f t="shared" si="321"/>
        <v>0</v>
      </c>
      <c r="BJ126" s="63">
        <f t="shared" si="321"/>
        <v>0</v>
      </c>
      <c r="BK126" s="63">
        <f t="shared" si="321"/>
        <v>0</v>
      </c>
      <c r="BL126" s="63">
        <f t="shared" si="321"/>
        <v>0</v>
      </c>
      <c r="BM126" s="63">
        <f t="shared" si="321"/>
        <v>0</v>
      </c>
      <c r="BN126" s="63">
        <f t="shared" si="321"/>
        <v>0</v>
      </c>
      <c r="BO126" s="63">
        <f t="shared" si="321"/>
        <v>0</v>
      </c>
      <c r="BP126" s="63">
        <f t="shared" si="321"/>
        <v>0</v>
      </c>
      <c r="BQ126" s="63">
        <f t="shared" si="322"/>
        <v>0</v>
      </c>
      <c r="BR126" s="63">
        <f t="shared" si="322"/>
        <v>0</v>
      </c>
      <c r="BS126" s="63">
        <f t="shared" si="322"/>
        <v>0</v>
      </c>
      <c r="BT126" s="63">
        <f t="shared" si="322"/>
        <v>0</v>
      </c>
      <c r="BU126" s="63">
        <f t="shared" si="322"/>
        <v>0</v>
      </c>
      <c r="BV126" s="63">
        <f t="shared" si="322"/>
        <v>0</v>
      </c>
      <c r="BW126" s="63">
        <f t="shared" si="322"/>
        <v>0</v>
      </c>
      <c r="BX126" s="63">
        <f t="shared" si="322"/>
        <v>0</v>
      </c>
      <c r="BY126" s="63">
        <f t="shared" si="322"/>
        <v>0</v>
      </c>
      <c r="BZ126" s="229">
        <f t="shared" si="322"/>
        <v>0</v>
      </c>
      <c r="CA126" s="229">
        <f t="shared" si="322"/>
        <v>0</v>
      </c>
      <c r="CB126" s="229">
        <f t="shared" si="322"/>
        <v>0</v>
      </c>
      <c r="CC126" s="367"/>
      <c r="CD126" s="61"/>
    </row>
    <row r="127" spans="1:82" s="70" customFormat="1" x14ac:dyDescent="0.3">
      <c r="A127" s="141"/>
      <c r="B127" s="58" t="s">
        <v>35</v>
      </c>
      <c r="C127" s="114">
        <f>SUM(C122:C126)</f>
        <v>1625</v>
      </c>
      <c r="D127" s="115">
        <f t="shared" ref="D127:CD127" si="323">SUM(D122:D126)</f>
        <v>1745</v>
      </c>
      <c r="E127" s="115">
        <f t="shared" si="323"/>
        <v>2077</v>
      </c>
      <c r="F127" s="116">
        <f t="shared" si="323"/>
        <v>2235</v>
      </c>
      <c r="G127" s="115">
        <f t="shared" si="323"/>
        <v>2294</v>
      </c>
      <c r="H127" s="116">
        <f t="shared" si="323"/>
        <v>2396</v>
      </c>
      <c r="I127" s="115">
        <f t="shared" si="323"/>
        <v>2405</v>
      </c>
      <c r="J127" s="116">
        <f t="shared" si="323"/>
        <v>2371</v>
      </c>
      <c r="K127" s="115">
        <f t="shared" si="323"/>
        <v>2252</v>
      </c>
      <c r="L127" s="281">
        <f t="shared" si="323"/>
        <v>2083</v>
      </c>
      <c r="M127" s="116">
        <f t="shared" si="323"/>
        <v>1969</v>
      </c>
      <c r="N127" s="115">
        <f t="shared" si="323"/>
        <v>1864</v>
      </c>
      <c r="O127" s="116">
        <f t="shared" si="323"/>
        <v>1848</v>
      </c>
      <c r="P127" s="116">
        <f t="shared" si="323"/>
        <v>1858</v>
      </c>
      <c r="Q127" s="115">
        <f t="shared" si="323"/>
        <v>1755</v>
      </c>
      <c r="R127" s="116">
        <f t="shared" si="323"/>
        <v>1624</v>
      </c>
      <c r="S127" s="115">
        <f t="shared" si="323"/>
        <v>1727</v>
      </c>
      <c r="T127" s="116">
        <f t="shared" si="323"/>
        <v>1504</v>
      </c>
      <c r="U127" s="248">
        <f t="shared" si="323"/>
        <v>1377</v>
      </c>
      <c r="V127" s="248">
        <v>1172</v>
      </c>
      <c r="W127" s="248">
        <v>1132</v>
      </c>
      <c r="X127" s="318">
        <v>1082</v>
      </c>
      <c r="Y127" s="248">
        <v>1068</v>
      </c>
      <c r="Z127" s="248">
        <v>1023</v>
      </c>
      <c r="AA127" s="248">
        <v>1032</v>
      </c>
      <c r="AB127" s="248">
        <v>1045</v>
      </c>
      <c r="AC127" s="248">
        <v>1178</v>
      </c>
      <c r="AD127" s="248">
        <v>1432</v>
      </c>
      <c r="AE127" s="248">
        <v>1576</v>
      </c>
      <c r="AF127" s="248">
        <v>1647</v>
      </c>
      <c r="AG127" s="248">
        <v>1687</v>
      </c>
      <c r="AH127" s="248">
        <v>1659</v>
      </c>
      <c r="AI127" s="116">
        <v>1613</v>
      </c>
      <c r="AJ127" s="117">
        <v>1510</v>
      </c>
      <c r="AK127" s="202">
        <f t="shared" si="319"/>
        <v>0.13723076923076924</v>
      </c>
      <c r="AL127" s="203">
        <f t="shared" si="319"/>
        <v>6.475644699140401E-2</v>
      </c>
      <c r="AM127" s="204">
        <f t="shared" si="319"/>
        <v>-0.15503129513721714</v>
      </c>
      <c r="AN127" s="204">
        <f t="shared" si="319"/>
        <v>-0.27337807606263981</v>
      </c>
      <c r="AO127" s="204">
        <f t="shared" si="319"/>
        <v>-0.24716652136006975</v>
      </c>
      <c r="AP127" s="204">
        <f t="shared" si="319"/>
        <v>-0.37228714524207013</v>
      </c>
      <c r="AQ127" s="204">
        <f t="shared" si="319"/>
        <v>-0.42744282744282747</v>
      </c>
      <c r="AR127" s="204">
        <f t="shared" si="319"/>
        <v>-0.50569380008435261</v>
      </c>
      <c r="AS127" s="204">
        <f t="shared" si="319"/>
        <v>-0.49733570159857904</v>
      </c>
      <c r="AT127" s="204">
        <f t="shared" si="319"/>
        <v>-0.48055688910225636</v>
      </c>
      <c r="AU127" s="204">
        <f t="shared" si="320"/>
        <v>-0.45759268664296598</v>
      </c>
      <c r="AV127" s="204">
        <f t="shared" si="320"/>
        <v>-0.4511802575107296</v>
      </c>
      <c r="AW127" s="204">
        <f t="shared" si="320"/>
        <v>-0.44155844155844154</v>
      </c>
      <c r="AX127" s="204">
        <f t="shared" si="320"/>
        <v>-0.43756727664155004</v>
      </c>
      <c r="AY127" s="204">
        <f t="shared" si="320"/>
        <v>-0.32877492877492875</v>
      </c>
      <c r="AZ127" s="204">
        <f t="shared" si="320"/>
        <v>-0.11822660098522167</v>
      </c>
      <c r="BA127" s="204">
        <f t="shared" si="320"/>
        <v>-8.7434858135495078E-2</v>
      </c>
      <c r="BB127" s="204">
        <f t="shared" si="320"/>
        <v>9.5079787234042548E-2</v>
      </c>
      <c r="BC127" s="204">
        <f t="shared" si="320"/>
        <v>0.22512708787218591</v>
      </c>
      <c r="BD127" s="336">
        <f t="shared" si="320"/>
        <v>0.41552901023890787</v>
      </c>
      <c r="BE127" s="336">
        <f t="shared" si="320"/>
        <v>0.42491166077738518</v>
      </c>
      <c r="BF127" s="215">
        <f t="shared" si="320"/>
        <v>0.39556377079482441</v>
      </c>
      <c r="BG127" s="114">
        <f t="shared" si="245"/>
        <v>223</v>
      </c>
      <c r="BH127" s="118">
        <f t="shared" si="323"/>
        <v>113</v>
      </c>
      <c r="BI127" s="111">
        <f t="shared" si="323"/>
        <v>-322</v>
      </c>
      <c r="BJ127" s="111">
        <f t="shared" ref="BJ127:BK127" si="324">SUM(BJ122:BJ126)</f>
        <v>-611</v>
      </c>
      <c r="BK127" s="111">
        <f t="shared" si="324"/>
        <v>-567</v>
      </c>
      <c r="BL127" s="111">
        <f t="shared" ref="BL127:BM127" si="325">SUM(BL122:BL126)</f>
        <v>-892</v>
      </c>
      <c r="BM127" s="111">
        <f t="shared" si="325"/>
        <v>-1028</v>
      </c>
      <c r="BN127" s="111">
        <f t="shared" ref="BN127:BO127" si="326">SUM(BN122:BN126)</f>
        <v>-1199</v>
      </c>
      <c r="BO127" s="111">
        <f t="shared" si="326"/>
        <v>-1120</v>
      </c>
      <c r="BP127" s="111">
        <f t="shared" ref="BP127:BQ127" si="327">SUM(BP122:BP126)</f>
        <v>-1001</v>
      </c>
      <c r="BQ127" s="111">
        <f t="shared" si="327"/>
        <v>-901</v>
      </c>
      <c r="BR127" s="111">
        <f t="shared" ref="BR127:BS127" si="328">SUM(BR122:BR126)</f>
        <v>-841</v>
      </c>
      <c r="BS127" s="111">
        <f t="shared" si="328"/>
        <v>-816</v>
      </c>
      <c r="BT127" s="111">
        <f t="shared" ref="BT127:BU127" si="329">SUM(BT122:BT126)</f>
        <v>-813</v>
      </c>
      <c r="BU127" s="111">
        <f t="shared" si="329"/>
        <v>-577</v>
      </c>
      <c r="BV127" s="111">
        <f t="shared" ref="BV127:BW127" si="330">SUM(BV122:BV126)</f>
        <v>-192</v>
      </c>
      <c r="BW127" s="111">
        <f t="shared" si="330"/>
        <v>-151</v>
      </c>
      <c r="BX127" s="111">
        <f t="shared" ref="BX127:BY127" si="331">SUM(BX122:BX126)</f>
        <v>143</v>
      </c>
      <c r="BY127" s="111">
        <f t="shared" si="331"/>
        <v>310</v>
      </c>
      <c r="BZ127" s="230">
        <f t="shared" ref="BZ127:CA127" si="332">SUM(BZ122:BZ126)</f>
        <v>487</v>
      </c>
      <c r="CA127" s="230">
        <f t="shared" si="332"/>
        <v>481</v>
      </c>
      <c r="CB127" s="230">
        <f t="shared" ref="CB127" si="333">SUM(CB122:CB126)</f>
        <v>428</v>
      </c>
      <c r="CC127" s="368"/>
      <c r="CD127" s="80">
        <f t="shared" si="323"/>
        <v>1510</v>
      </c>
    </row>
    <row r="128" spans="1:82" s="57" customFormat="1" x14ac:dyDescent="0.3">
      <c r="A128" s="140">
        <f>+A121+1</f>
        <v>18</v>
      </c>
      <c r="B128" s="103" t="s">
        <v>21</v>
      </c>
      <c r="C128" s="82"/>
      <c r="D128" s="83"/>
      <c r="E128" s="83"/>
      <c r="F128" s="83"/>
      <c r="G128" s="83"/>
      <c r="H128" s="83"/>
      <c r="I128" s="83"/>
      <c r="J128" s="83"/>
      <c r="K128" s="83"/>
      <c r="L128" s="271"/>
      <c r="M128" s="84"/>
      <c r="N128" s="83"/>
      <c r="O128" s="84"/>
      <c r="P128" s="83"/>
      <c r="Q128" s="83"/>
      <c r="R128" s="83"/>
      <c r="S128" s="83"/>
      <c r="T128" s="83"/>
      <c r="U128" s="238"/>
      <c r="V128" s="238"/>
      <c r="W128" s="238"/>
      <c r="X128" s="271"/>
      <c r="Y128" s="29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83"/>
      <c r="AJ128" s="381"/>
      <c r="AK128" s="206"/>
      <c r="AL128" s="207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330"/>
      <c r="BE128" s="330"/>
      <c r="BF128" s="209"/>
      <c r="BG128" s="82"/>
      <c r="BH128" s="85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343"/>
      <c r="CA128" s="343"/>
      <c r="CB128" s="343"/>
      <c r="CC128" s="367"/>
      <c r="CD128" s="84"/>
    </row>
    <row r="129" spans="1:82" s="57" customFormat="1" x14ac:dyDescent="0.3">
      <c r="A129" s="140"/>
      <c r="B129" s="58" t="s">
        <v>30</v>
      </c>
      <c r="C129" s="104"/>
      <c r="D129" s="63">
        <v>184</v>
      </c>
      <c r="E129" s="63">
        <v>838</v>
      </c>
      <c r="F129" s="63">
        <v>1119</v>
      </c>
      <c r="G129" s="63">
        <v>714</v>
      </c>
      <c r="H129" s="101">
        <v>1174</v>
      </c>
      <c r="I129" s="63">
        <v>1230</v>
      </c>
      <c r="J129" s="101">
        <v>666</v>
      </c>
      <c r="K129" s="63">
        <v>1</v>
      </c>
      <c r="L129" s="284">
        <v>1</v>
      </c>
      <c r="M129" s="101"/>
      <c r="N129" s="63">
        <v>6</v>
      </c>
      <c r="O129" s="101">
        <v>6</v>
      </c>
      <c r="P129" s="101"/>
      <c r="Q129" s="63"/>
      <c r="R129" s="101"/>
      <c r="S129" s="63"/>
      <c r="T129" s="101"/>
      <c r="U129" s="229">
        <v>0</v>
      </c>
      <c r="V129" s="229">
        <v>0</v>
      </c>
      <c r="W129" s="229">
        <v>0</v>
      </c>
      <c r="X129" s="319">
        <v>0</v>
      </c>
      <c r="Y129" s="229">
        <v>0</v>
      </c>
      <c r="Z129" s="229">
        <v>0</v>
      </c>
      <c r="AA129" s="229">
        <v>0</v>
      </c>
      <c r="AB129" s="229">
        <v>0</v>
      </c>
      <c r="AC129" s="229">
        <v>0</v>
      </c>
      <c r="AD129" s="229">
        <v>0</v>
      </c>
      <c r="AE129" s="229">
        <v>1185</v>
      </c>
      <c r="AF129" s="229">
        <v>661</v>
      </c>
      <c r="AG129" s="229">
        <v>1328</v>
      </c>
      <c r="AH129" s="229">
        <v>1119</v>
      </c>
      <c r="AI129" s="101">
        <v>26</v>
      </c>
      <c r="AJ129" s="102">
        <v>81</v>
      </c>
      <c r="AK129" s="198">
        <f t="shared" ref="AK129:AT134" si="334">IF(ISERROR((O129-C129)/C129)=TRUE,0,(O129-C129)/C129)</f>
        <v>0</v>
      </c>
      <c r="AL129" s="199">
        <f t="shared" si="334"/>
        <v>-1</v>
      </c>
      <c r="AM129" s="200">
        <f t="shared" si="334"/>
        <v>-1</v>
      </c>
      <c r="AN129" s="200">
        <f t="shared" si="334"/>
        <v>-1</v>
      </c>
      <c r="AO129" s="200">
        <f t="shared" si="334"/>
        <v>-1</v>
      </c>
      <c r="AP129" s="200">
        <f t="shared" si="334"/>
        <v>-1</v>
      </c>
      <c r="AQ129" s="200">
        <f t="shared" si="334"/>
        <v>-1</v>
      </c>
      <c r="AR129" s="200">
        <f t="shared" si="334"/>
        <v>-1</v>
      </c>
      <c r="AS129" s="200">
        <f t="shared" si="334"/>
        <v>-1</v>
      </c>
      <c r="AT129" s="200">
        <f t="shared" si="334"/>
        <v>-1</v>
      </c>
      <c r="AU129" s="200">
        <f t="shared" ref="AU129:BF134" si="335">IF(ISERROR((Y129-M129)/M129)=TRUE,0,(Y129-M129)/M129)</f>
        <v>0</v>
      </c>
      <c r="AV129" s="200">
        <f t="shared" si="335"/>
        <v>-1</v>
      </c>
      <c r="AW129" s="200">
        <f t="shared" si="335"/>
        <v>-1</v>
      </c>
      <c r="AX129" s="200">
        <f t="shared" si="335"/>
        <v>0</v>
      </c>
      <c r="AY129" s="200">
        <f t="shared" si="335"/>
        <v>0</v>
      </c>
      <c r="AZ129" s="200">
        <f t="shared" si="335"/>
        <v>0</v>
      </c>
      <c r="BA129" s="200">
        <f t="shared" si="335"/>
        <v>0</v>
      </c>
      <c r="BB129" s="200">
        <f t="shared" si="335"/>
        <v>0</v>
      </c>
      <c r="BC129" s="200">
        <f t="shared" si="335"/>
        <v>0</v>
      </c>
      <c r="BD129" s="335">
        <f t="shared" si="335"/>
        <v>0</v>
      </c>
      <c r="BE129" s="335">
        <f t="shared" si="335"/>
        <v>0</v>
      </c>
      <c r="BF129" s="214">
        <f t="shared" si="335"/>
        <v>0</v>
      </c>
      <c r="BG129" s="104">
        <f t="shared" ref="BG129:BP133" si="336">O129-C129</f>
        <v>6</v>
      </c>
      <c r="BH129" s="62">
        <f t="shared" si="336"/>
        <v>-184</v>
      </c>
      <c r="BI129" s="63">
        <f t="shared" si="336"/>
        <v>-838</v>
      </c>
      <c r="BJ129" s="63">
        <f t="shared" si="336"/>
        <v>-1119</v>
      </c>
      <c r="BK129" s="63">
        <f t="shared" si="336"/>
        <v>-714</v>
      </c>
      <c r="BL129" s="63">
        <f t="shared" si="336"/>
        <v>-1174</v>
      </c>
      <c r="BM129" s="63">
        <f t="shared" si="336"/>
        <v>-1230</v>
      </c>
      <c r="BN129" s="63">
        <f t="shared" si="336"/>
        <v>-666</v>
      </c>
      <c r="BO129" s="63">
        <f t="shared" si="336"/>
        <v>-1</v>
      </c>
      <c r="BP129" s="63">
        <f t="shared" si="336"/>
        <v>-1</v>
      </c>
      <c r="BQ129" s="63">
        <f t="shared" ref="BQ129:CB133" si="337">Y129-M129</f>
        <v>0</v>
      </c>
      <c r="BR129" s="63">
        <f t="shared" si="337"/>
        <v>-6</v>
      </c>
      <c r="BS129" s="63">
        <f t="shared" si="337"/>
        <v>-6</v>
      </c>
      <c r="BT129" s="63">
        <f t="shared" si="337"/>
        <v>0</v>
      </c>
      <c r="BU129" s="63">
        <f t="shared" si="337"/>
        <v>0</v>
      </c>
      <c r="BV129" s="63">
        <f t="shared" si="337"/>
        <v>0</v>
      </c>
      <c r="BW129" s="63">
        <f t="shared" si="337"/>
        <v>1185</v>
      </c>
      <c r="BX129" s="63">
        <f t="shared" si="337"/>
        <v>661</v>
      </c>
      <c r="BY129" s="63">
        <f t="shared" si="337"/>
        <v>1328</v>
      </c>
      <c r="BZ129" s="229">
        <f t="shared" si="337"/>
        <v>1119</v>
      </c>
      <c r="CA129" s="229">
        <f t="shared" si="337"/>
        <v>26</v>
      </c>
      <c r="CB129" s="229">
        <f t="shared" si="337"/>
        <v>81</v>
      </c>
      <c r="CC129" s="367"/>
      <c r="CD129" s="61">
        <f>IF(ISERROR(GETPIVOTDATA("VALUE",'CSS WK pvt'!$J$2,"DT_FILE",CD$8,"COMMODITY",CD$6,"TRIM_CAT",TRIM(B129),"TRIM_LINE",A$128))=TRUE,0,GETPIVOTDATA("VALUE",'CSS WK pvt'!$J$2,"DT_FILE",CD$8,"COMMODITY",CD$6,"TRIM_CAT",TRIM(B129),"TRIM_LINE",A$128))</f>
        <v>81</v>
      </c>
    </row>
    <row r="130" spans="1:82" s="57" customFormat="1" x14ac:dyDescent="0.3">
      <c r="A130" s="140"/>
      <c r="B130" s="58" t="s">
        <v>31</v>
      </c>
      <c r="C130" s="104"/>
      <c r="D130" s="63">
        <v>25</v>
      </c>
      <c r="E130" s="63">
        <v>274</v>
      </c>
      <c r="F130" s="63">
        <v>349</v>
      </c>
      <c r="G130" s="63">
        <v>205</v>
      </c>
      <c r="H130" s="101">
        <v>344</v>
      </c>
      <c r="I130" s="63">
        <v>244</v>
      </c>
      <c r="J130" s="101">
        <v>196</v>
      </c>
      <c r="K130" s="63"/>
      <c r="L130" s="284"/>
      <c r="M130" s="101"/>
      <c r="N130" s="63">
        <v>2</v>
      </c>
      <c r="O130" s="101">
        <v>1</v>
      </c>
      <c r="P130" s="101"/>
      <c r="Q130" s="63"/>
      <c r="R130" s="101"/>
      <c r="S130" s="63"/>
      <c r="T130" s="101"/>
      <c r="U130" s="229">
        <v>0</v>
      </c>
      <c r="V130" s="229">
        <v>0</v>
      </c>
      <c r="W130" s="229">
        <v>0</v>
      </c>
      <c r="X130" s="319">
        <v>0</v>
      </c>
      <c r="Y130" s="229">
        <v>0</v>
      </c>
      <c r="Z130" s="229">
        <v>0</v>
      </c>
      <c r="AA130" s="229">
        <v>0</v>
      </c>
      <c r="AB130" s="229">
        <v>0</v>
      </c>
      <c r="AC130" s="229">
        <v>0</v>
      </c>
      <c r="AD130" s="229">
        <v>0</v>
      </c>
      <c r="AE130" s="229">
        <v>58</v>
      </c>
      <c r="AF130" s="229">
        <v>135</v>
      </c>
      <c r="AG130" s="229">
        <v>348</v>
      </c>
      <c r="AH130" s="229">
        <v>161</v>
      </c>
      <c r="AI130" s="101">
        <v>0</v>
      </c>
      <c r="AJ130" s="102">
        <v>1</v>
      </c>
      <c r="AK130" s="198">
        <f t="shared" si="334"/>
        <v>0</v>
      </c>
      <c r="AL130" s="199">
        <f t="shared" si="334"/>
        <v>-1</v>
      </c>
      <c r="AM130" s="200">
        <f t="shared" si="334"/>
        <v>-1</v>
      </c>
      <c r="AN130" s="200">
        <f t="shared" si="334"/>
        <v>-1</v>
      </c>
      <c r="AO130" s="200">
        <f t="shared" si="334"/>
        <v>-1</v>
      </c>
      <c r="AP130" s="200">
        <f t="shared" si="334"/>
        <v>-1</v>
      </c>
      <c r="AQ130" s="200">
        <f t="shared" si="334"/>
        <v>-1</v>
      </c>
      <c r="AR130" s="200">
        <f t="shared" si="334"/>
        <v>-1</v>
      </c>
      <c r="AS130" s="200">
        <f t="shared" si="334"/>
        <v>0</v>
      </c>
      <c r="AT130" s="200">
        <f t="shared" si="334"/>
        <v>0</v>
      </c>
      <c r="AU130" s="200">
        <f t="shared" si="335"/>
        <v>0</v>
      </c>
      <c r="AV130" s="200">
        <f t="shared" si="335"/>
        <v>-1</v>
      </c>
      <c r="AW130" s="200">
        <f t="shared" si="335"/>
        <v>-1</v>
      </c>
      <c r="AX130" s="200">
        <f t="shared" si="335"/>
        <v>0</v>
      </c>
      <c r="AY130" s="200">
        <f t="shared" si="335"/>
        <v>0</v>
      </c>
      <c r="AZ130" s="200">
        <f t="shared" si="335"/>
        <v>0</v>
      </c>
      <c r="BA130" s="200">
        <f t="shared" si="335"/>
        <v>0</v>
      </c>
      <c r="BB130" s="200">
        <f t="shared" si="335"/>
        <v>0</v>
      </c>
      <c r="BC130" s="200">
        <f t="shared" si="335"/>
        <v>0</v>
      </c>
      <c r="BD130" s="335">
        <f t="shared" si="335"/>
        <v>0</v>
      </c>
      <c r="BE130" s="335">
        <f t="shared" si="335"/>
        <v>0</v>
      </c>
      <c r="BF130" s="214">
        <f t="shared" si="335"/>
        <v>0</v>
      </c>
      <c r="BG130" s="104">
        <f t="shared" si="336"/>
        <v>1</v>
      </c>
      <c r="BH130" s="62">
        <f t="shared" si="336"/>
        <v>-25</v>
      </c>
      <c r="BI130" s="63">
        <f t="shared" si="336"/>
        <v>-274</v>
      </c>
      <c r="BJ130" s="63">
        <f t="shared" si="336"/>
        <v>-349</v>
      </c>
      <c r="BK130" s="63">
        <f t="shared" si="336"/>
        <v>-205</v>
      </c>
      <c r="BL130" s="63">
        <f t="shared" si="336"/>
        <v>-344</v>
      </c>
      <c r="BM130" s="63">
        <f t="shared" si="336"/>
        <v>-244</v>
      </c>
      <c r="BN130" s="63">
        <f t="shared" si="336"/>
        <v>-196</v>
      </c>
      <c r="BO130" s="63">
        <f t="shared" si="336"/>
        <v>0</v>
      </c>
      <c r="BP130" s="63">
        <f t="shared" si="336"/>
        <v>0</v>
      </c>
      <c r="BQ130" s="63">
        <f t="shared" si="337"/>
        <v>0</v>
      </c>
      <c r="BR130" s="63">
        <f t="shared" si="337"/>
        <v>-2</v>
      </c>
      <c r="BS130" s="63">
        <f t="shared" si="337"/>
        <v>-1</v>
      </c>
      <c r="BT130" s="63">
        <f t="shared" si="337"/>
        <v>0</v>
      </c>
      <c r="BU130" s="63">
        <f t="shared" si="337"/>
        <v>0</v>
      </c>
      <c r="BV130" s="63">
        <f t="shared" si="337"/>
        <v>0</v>
      </c>
      <c r="BW130" s="63">
        <f t="shared" si="337"/>
        <v>58</v>
      </c>
      <c r="BX130" s="63">
        <f t="shared" si="337"/>
        <v>135</v>
      </c>
      <c r="BY130" s="63">
        <f t="shared" si="337"/>
        <v>348</v>
      </c>
      <c r="BZ130" s="229">
        <f t="shared" si="337"/>
        <v>161</v>
      </c>
      <c r="CA130" s="229">
        <f t="shared" si="337"/>
        <v>0</v>
      </c>
      <c r="CB130" s="229">
        <f t="shared" si="337"/>
        <v>1</v>
      </c>
      <c r="CC130" s="367"/>
      <c r="CD130" s="61">
        <f>IF(ISERROR(GETPIVOTDATA("VALUE",'CSS WK pvt'!$J$2,"DT_FILE",CD$8,"COMMODITY",CD$6,"TRIM_CAT",TRIM(B130),"TRIM_LINE",A$128))=TRUE,0,GETPIVOTDATA("VALUE",'CSS WK pvt'!$J$2,"DT_FILE",CD$8,"COMMODITY",CD$6,"TRIM_CAT",TRIM(B130),"TRIM_LINE",A$128))</f>
        <v>1</v>
      </c>
    </row>
    <row r="131" spans="1:82" s="57" customFormat="1" x14ac:dyDescent="0.3">
      <c r="A131" s="140"/>
      <c r="B131" s="58" t="s">
        <v>32</v>
      </c>
      <c r="C131" s="104">
        <v>20</v>
      </c>
      <c r="D131" s="63">
        <v>47</v>
      </c>
      <c r="E131" s="63">
        <v>25</v>
      </c>
      <c r="F131" s="63">
        <v>36</v>
      </c>
      <c r="G131" s="63">
        <v>23</v>
      </c>
      <c r="H131" s="101">
        <v>29</v>
      </c>
      <c r="I131" s="63">
        <v>29</v>
      </c>
      <c r="J131" s="101">
        <v>14</v>
      </c>
      <c r="K131" s="63">
        <v>48</v>
      </c>
      <c r="L131" s="284">
        <v>28</v>
      </c>
      <c r="M131" s="101">
        <v>18</v>
      </c>
      <c r="N131" s="63">
        <v>15</v>
      </c>
      <c r="O131" s="101">
        <v>4</v>
      </c>
      <c r="P131" s="101"/>
      <c r="Q131" s="63"/>
      <c r="R131" s="101"/>
      <c r="S131" s="63"/>
      <c r="T131" s="101"/>
      <c r="U131" s="229">
        <v>3</v>
      </c>
      <c r="V131" s="229">
        <v>20</v>
      </c>
      <c r="W131" s="229">
        <v>7</v>
      </c>
      <c r="X131" s="319">
        <v>5</v>
      </c>
      <c r="Y131" s="229">
        <v>4</v>
      </c>
      <c r="Z131" s="229">
        <v>9</v>
      </c>
      <c r="AA131" s="229">
        <v>3</v>
      </c>
      <c r="AB131" s="229">
        <v>2</v>
      </c>
      <c r="AC131" s="229">
        <v>10</v>
      </c>
      <c r="AD131" s="229">
        <v>9</v>
      </c>
      <c r="AE131" s="229">
        <v>0</v>
      </c>
      <c r="AF131" s="229">
        <v>16</v>
      </c>
      <c r="AG131" s="229">
        <v>25</v>
      </c>
      <c r="AH131" s="229">
        <v>41</v>
      </c>
      <c r="AI131" s="101">
        <v>33</v>
      </c>
      <c r="AJ131" s="102">
        <v>14</v>
      </c>
      <c r="AK131" s="198">
        <f t="shared" si="334"/>
        <v>-0.8</v>
      </c>
      <c r="AL131" s="199">
        <f t="shared" si="334"/>
        <v>-1</v>
      </c>
      <c r="AM131" s="200">
        <f t="shared" si="334"/>
        <v>-1</v>
      </c>
      <c r="AN131" s="200">
        <f t="shared" si="334"/>
        <v>-1</v>
      </c>
      <c r="AO131" s="200">
        <f t="shared" si="334"/>
        <v>-1</v>
      </c>
      <c r="AP131" s="200">
        <f t="shared" si="334"/>
        <v>-1</v>
      </c>
      <c r="AQ131" s="200">
        <f t="shared" si="334"/>
        <v>-0.89655172413793105</v>
      </c>
      <c r="AR131" s="200">
        <f t="shared" si="334"/>
        <v>0.42857142857142855</v>
      </c>
      <c r="AS131" s="200">
        <f t="shared" si="334"/>
        <v>-0.85416666666666663</v>
      </c>
      <c r="AT131" s="200">
        <f t="shared" si="334"/>
        <v>-0.8214285714285714</v>
      </c>
      <c r="AU131" s="200">
        <f t="shared" si="335"/>
        <v>-0.77777777777777779</v>
      </c>
      <c r="AV131" s="200">
        <f t="shared" si="335"/>
        <v>-0.4</v>
      </c>
      <c r="AW131" s="200">
        <f t="shared" si="335"/>
        <v>-0.25</v>
      </c>
      <c r="AX131" s="200">
        <f t="shared" si="335"/>
        <v>0</v>
      </c>
      <c r="AY131" s="200">
        <f t="shared" si="335"/>
        <v>0</v>
      </c>
      <c r="AZ131" s="200">
        <f t="shared" si="335"/>
        <v>0</v>
      </c>
      <c r="BA131" s="200">
        <f t="shared" si="335"/>
        <v>0</v>
      </c>
      <c r="BB131" s="200">
        <f t="shared" si="335"/>
        <v>0</v>
      </c>
      <c r="BC131" s="200">
        <f t="shared" si="335"/>
        <v>7.333333333333333</v>
      </c>
      <c r="BD131" s="335">
        <f t="shared" si="335"/>
        <v>1.05</v>
      </c>
      <c r="BE131" s="335">
        <f t="shared" si="335"/>
        <v>3.7142857142857144</v>
      </c>
      <c r="BF131" s="214">
        <f t="shared" si="335"/>
        <v>1.8</v>
      </c>
      <c r="BG131" s="104">
        <f t="shared" si="336"/>
        <v>-16</v>
      </c>
      <c r="BH131" s="62">
        <f t="shared" si="336"/>
        <v>-47</v>
      </c>
      <c r="BI131" s="63">
        <f t="shared" si="336"/>
        <v>-25</v>
      </c>
      <c r="BJ131" s="63">
        <f t="shared" si="336"/>
        <v>-36</v>
      </c>
      <c r="BK131" s="63">
        <f t="shared" si="336"/>
        <v>-23</v>
      </c>
      <c r="BL131" s="63">
        <f t="shared" si="336"/>
        <v>-29</v>
      </c>
      <c r="BM131" s="63">
        <f t="shared" si="336"/>
        <v>-26</v>
      </c>
      <c r="BN131" s="63">
        <f t="shared" si="336"/>
        <v>6</v>
      </c>
      <c r="BO131" s="63">
        <f t="shared" si="336"/>
        <v>-41</v>
      </c>
      <c r="BP131" s="63">
        <f t="shared" si="336"/>
        <v>-23</v>
      </c>
      <c r="BQ131" s="63">
        <f t="shared" si="337"/>
        <v>-14</v>
      </c>
      <c r="BR131" s="63">
        <f t="shared" si="337"/>
        <v>-6</v>
      </c>
      <c r="BS131" s="63">
        <f t="shared" si="337"/>
        <v>-1</v>
      </c>
      <c r="BT131" s="63">
        <f t="shared" si="337"/>
        <v>2</v>
      </c>
      <c r="BU131" s="63">
        <f t="shared" si="337"/>
        <v>10</v>
      </c>
      <c r="BV131" s="63">
        <f t="shared" si="337"/>
        <v>9</v>
      </c>
      <c r="BW131" s="63">
        <f t="shared" si="337"/>
        <v>0</v>
      </c>
      <c r="BX131" s="63">
        <f t="shared" si="337"/>
        <v>16</v>
      </c>
      <c r="BY131" s="63">
        <f t="shared" si="337"/>
        <v>22</v>
      </c>
      <c r="BZ131" s="229">
        <f t="shared" si="337"/>
        <v>21</v>
      </c>
      <c r="CA131" s="229">
        <f t="shared" si="337"/>
        <v>26</v>
      </c>
      <c r="CB131" s="229">
        <f t="shared" si="337"/>
        <v>9</v>
      </c>
      <c r="CC131" s="367"/>
      <c r="CD131" s="61">
        <f>IF(ISERROR(GETPIVOTDATA("VALUE",'CSS WK pvt'!$J$2,"DT_FILE",CD$8,"COMMODITY",CD$6,"TRIM_CAT",TRIM(B131),"TRIM_LINE",A$128))=TRUE,0,GETPIVOTDATA("VALUE",'CSS WK pvt'!$J$2,"DT_FILE",CD$8,"COMMODITY",CD$6,"TRIM_CAT",TRIM(B131),"TRIM_LINE",A$128))</f>
        <v>14</v>
      </c>
    </row>
    <row r="132" spans="1:82" s="57" customFormat="1" x14ac:dyDescent="0.3">
      <c r="A132" s="140"/>
      <c r="B132" s="58" t="s">
        <v>33</v>
      </c>
      <c r="C132" s="104">
        <v>1</v>
      </c>
      <c r="D132" s="63">
        <v>5</v>
      </c>
      <c r="E132" s="63">
        <v>3</v>
      </c>
      <c r="F132" s="63">
        <v>4</v>
      </c>
      <c r="G132" s="63">
        <v>4</v>
      </c>
      <c r="H132" s="101">
        <v>4</v>
      </c>
      <c r="I132" s="63">
        <v>2</v>
      </c>
      <c r="J132" s="101">
        <v>5</v>
      </c>
      <c r="K132" s="63">
        <v>2</v>
      </c>
      <c r="L132" s="284">
        <v>2</v>
      </c>
      <c r="M132" s="101">
        <v>1</v>
      </c>
      <c r="N132" s="63">
        <v>2</v>
      </c>
      <c r="O132" s="101">
        <v>3</v>
      </c>
      <c r="P132" s="101"/>
      <c r="Q132" s="63"/>
      <c r="R132" s="101"/>
      <c r="S132" s="63"/>
      <c r="T132" s="101"/>
      <c r="U132" s="229">
        <v>0</v>
      </c>
      <c r="V132" s="229">
        <v>4</v>
      </c>
      <c r="W132" s="229">
        <v>1</v>
      </c>
      <c r="X132" s="319">
        <v>0</v>
      </c>
      <c r="Y132" s="229">
        <v>2</v>
      </c>
      <c r="Z132" s="229">
        <v>4</v>
      </c>
      <c r="AA132" s="229">
        <v>2</v>
      </c>
      <c r="AB132" s="229">
        <v>0</v>
      </c>
      <c r="AC132" s="229">
        <v>0</v>
      </c>
      <c r="AD132" s="229">
        <v>0</v>
      </c>
      <c r="AE132" s="229">
        <v>0</v>
      </c>
      <c r="AF132" s="229">
        <v>2</v>
      </c>
      <c r="AG132" s="229">
        <v>6</v>
      </c>
      <c r="AH132" s="229">
        <v>4</v>
      </c>
      <c r="AI132" s="101">
        <v>6</v>
      </c>
      <c r="AJ132" s="102">
        <v>0</v>
      </c>
      <c r="AK132" s="198">
        <f t="shared" si="334"/>
        <v>2</v>
      </c>
      <c r="AL132" s="199">
        <f t="shared" si="334"/>
        <v>-1</v>
      </c>
      <c r="AM132" s="200">
        <f t="shared" si="334"/>
        <v>-1</v>
      </c>
      <c r="AN132" s="200">
        <f t="shared" si="334"/>
        <v>-1</v>
      </c>
      <c r="AO132" s="200">
        <f t="shared" si="334"/>
        <v>-1</v>
      </c>
      <c r="AP132" s="200">
        <f t="shared" si="334"/>
        <v>-1</v>
      </c>
      <c r="AQ132" s="200">
        <f t="shared" si="334"/>
        <v>-1</v>
      </c>
      <c r="AR132" s="200">
        <f t="shared" si="334"/>
        <v>-0.2</v>
      </c>
      <c r="AS132" s="200">
        <f t="shared" si="334"/>
        <v>-0.5</v>
      </c>
      <c r="AT132" s="200">
        <f t="shared" si="334"/>
        <v>-1</v>
      </c>
      <c r="AU132" s="200">
        <f t="shared" si="335"/>
        <v>1</v>
      </c>
      <c r="AV132" s="200">
        <f t="shared" si="335"/>
        <v>1</v>
      </c>
      <c r="AW132" s="200">
        <f t="shared" si="335"/>
        <v>-0.33333333333333331</v>
      </c>
      <c r="AX132" s="200">
        <f t="shared" si="335"/>
        <v>0</v>
      </c>
      <c r="AY132" s="200">
        <f t="shared" si="335"/>
        <v>0</v>
      </c>
      <c r="AZ132" s="200">
        <f t="shared" si="335"/>
        <v>0</v>
      </c>
      <c r="BA132" s="200">
        <f t="shared" si="335"/>
        <v>0</v>
      </c>
      <c r="BB132" s="200">
        <f t="shared" si="335"/>
        <v>0</v>
      </c>
      <c r="BC132" s="200">
        <f t="shared" si="335"/>
        <v>0</v>
      </c>
      <c r="BD132" s="335">
        <f t="shared" si="335"/>
        <v>0</v>
      </c>
      <c r="BE132" s="335">
        <f t="shared" si="335"/>
        <v>5</v>
      </c>
      <c r="BF132" s="214">
        <f t="shared" si="335"/>
        <v>0</v>
      </c>
      <c r="BG132" s="104">
        <f t="shared" si="336"/>
        <v>2</v>
      </c>
      <c r="BH132" s="62">
        <f t="shared" si="336"/>
        <v>-5</v>
      </c>
      <c r="BI132" s="63">
        <f t="shared" si="336"/>
        <v>-3</v>
      </c>
      <c r="BJ132" s="63">
        <f t="shared" si="336"/>
        <v>-4</v>
      </c>
      <c r="BK132" s="63">
        <f t="shared" si="336"/>
        <v>-4</v>
      </c>
      <c r="BL132" s="63">
        <f t="shared" si="336"/>
        <v>-4</v>
      </c>
      <c r="BM132" s="63">
        <f t="shared" si="336"/>
        <v>-2</v>
      </c>
      <c r="BN132" s="63">
        <f t="shared" si="336"/>
        <v>-1</v>
      </c>
      <c r="BO132" s="63">
        <f t="shared" si="336"/>
        <v>-1</v>
      </c>
      <c r="BP132" s="63">
        <f t="shared" si="336"/>
        <v>-2</v>
      </c>
      <c r="BQ132" s="63">
        <f t="shared" si="337"/>
        <v>1</v>
      </c>
      <c r="BR132" s="63">
        <f t="shared" si="337"/>
        <v>2</v>
      </c>
      <c r="BS132" s="63">
        <f t="shared" si="337"/>
        <v>-1</v>
      </c>
      <c r="BT132" s="63">
        <f t="shared" si="337"/>
        <v>0</v>
      </c>
      <c r="BU132" s="63">
        <f t="shared" si="337"/>
        <v>0</v>
      </c>
      <c r="BV132" s="63">
        <f t="shared" si="337"/>
        <v>0</v>
      </c>
      <c r="BW132" s="63">
        <f t="shared" si="337"/>
        <v>0</v>
      </c>
      <c r="BX132" s="63">
        <f t="shared" si="337"/>
        <v>2</v>
      </c>
      <c r="BY132" s="63">
        <f t="shared" si="337"/>
        <v>6</v>
      </c>
      <c r="BZ132" s="229">
        <f t="shared" si="337"/>
        <v>0</v>
      </c>
      <c r="CA132" s="229">
        <f t="shared" si="337"/>
        <v>5</v>
      </c>
      <c r="CB132" s="229">
        <f t="shared" si="337"/>
        <v>0</v>
      </c>
      <c r="CC132" s="367"/>
      <c r="CD132" s="61">
        <f>IF(ISERROR(GETPIVOTDATA("VALUE",'CSS WK pvt'!$J$2,"DT_FILE",CD$8,"COMMODITY",CD$6,"TRIM_CAT",TRIM(B132),"TRIM_LINE",A$128))=TRUE,0,GETPIVOTDATA("VALUE",'CSS WK pvt'!$J$2,"DT_FILE",CD$8,"COMMODITY",CD$6,"TRIM_CAT",TRIM(B132),"TRIM_LINE",A$128))</f>
        <v>0</v>
      </c>
    </row>
    <row r="133" spans="1:82" s="57" customFormat="1" x14ac:dyDescent="0.3">
      <c r="A133" s="140"/>
      <c r="B133" s="58" t="s">
        <v>34</v>
      </c>
      <c r="C133" s="104"/>
      <c r="D133" s="63"/>
      <c r="E133" s="63"/>
      <c r="F133" s="63"/>
      <c r="G133" s="63"/>
      <c r="H133" s="101"/>
      <c r="I133" s="63"/>
      <c r="J133" s="101"/>
      <c r="K133" s="63"/>
      <c r="L133" s="284"/>
      <c r="M133" s="101"/>
      <c r="N133" s="63"/>
      <c r="O133" s="101"/>
      <c r="P133" s="101"/>
      <c r="Q133" s="63"/>
      <c r="R133" s="101"/>
      <c r="S133" s="63"/>
      <c r="T133" s="101"/>
      <c r="U133" s="229">
        <v>0</v>
      </c>
      <c r="V133" s="229">
        <v>0</v>
      </c>
      <c r="W133" s="229">
        <v>0</v>
      </c>
      <c r="X133" s="319">
        <v>0</v>
      </c>
      <c r="Y133" s="229">
        <v>0</v>
      </c>
      <c r="Z133" s="229">
        <v>0</v>
      </c>
      <c r="AA133" s="229">
        <v>0</v>
      </c>
      <c r="AB133" s="229">
        <v>0</v>
      </c>
      <c r="AC133" s="229">
        <v>0</v>
      </c>
      <c r="AD133" s="229">
        <v>0</v>
      </c>
      <c r="AE133" s="229">
        <v>0</v>
      </c>
      <c r="AF133" s="229">
        <v>0</v>
      </c>
      <c r="AG133" s="229">
        <v>0</v>
      </c>
      <c r="AH133" s="229">
        <v>0</v>
      </c>
      <c r="AI133" s="101">
        <v>0</v>
      </c>
      <c r="AJ133" s="102">
        <v>0</v>
      </c>
      <c r="AK133" s="198">
        <f t="shared" si="334"/>
        <v>0</v>
      </c>
      <c r="AL133" s="199">
        <f t="shared" si="334"/>
        <v>0</v>
      </c>
      <c r="AM133" s="200">
        <f t="shared" si="334"/>
        <v>0</v>
      </c>
      <c r="AN133" s="200">
        <f t="shared" si="334"/>
        <v>0</v>
      </c>
      <c r="AO133" s="200">
        <f t="shared" si="334"/>
        <v>0</v>
      </c>
      <c r="AP133" s="200">
        <f t="shared" si="334"/>
        <v>0</v>
      </c>
      <c r="AQ133" s="200">
        <f t="shared" si="334"/>
        <v>0</v>
      </c>
      <c r="AR133" s="200">
        <f t="shared" si="334"/>
        <v>0</v>
      </c>
      <c r="AS133" s="200">
        <f t="shared" si="334"/>
        <v>0</v>
      </c>
      <c r="AT133" s="200">
        <f t="shared" si="334"/>
        <v>0</v>
      </c>
      <c r="AU133" s="200">
        <f t="shared" si="335"/>
        <v>0</v>
      </c>
      <c r="AV133" s="200">
        <f t="shared" si="335"/>
        <v>0</v>
      </c>
      <c r="AW133" s="200">
        <f t="shared" si="335"/>
        <v>0</v>
      </c>
      <c r="AX133" s="200">
        <f t="shared" si="335"/>
        <v>0</v>
      </c>
      <c r="AY133" s="200">
        <f t="shared" si="335"/>
        <v>0</v>
      </c>
      <c r="AZ133" s="200">
        <f t="shared" si="335"/>
        <v>0</v>
      </c>
      <c r="BA133" s="200">
        <f t="shared" si="335"/>
        <v>0</v>
      </c>
      <c r="BB133" s="200">
        <f t="shared" si="335"/>
        <v>0</v>
      </c>
      <c r="BC133" s="200">
        <f t="shared" si="335"/>
        <v>0</v>
      </c>
      <c r="BD133" s="335">
        <f t="shared" si="335"/>
        <v>0</v>
      </c>
      <c r="BE133" s="335">
        <f t="shared" si="335"/>
        <v>0</v>
      </c>
      <c r="BF133" s="214">
        <f t="shared" si="335"/>
        <v>0</v>
      </c>
      <c r="BG133" s="104">
        <f t="shared" si="336"/>
        <v>0</v>
      </c>
      <c r="BH133" s="62">
        <f t="shared" si="336"/>
        <v>0</v>
      </c>
      <c r="BI133" s="63">
        <f t="shared" si="336"/>
        <v>0</v>
      </c>
      <c r="BJ133" s="63">
        <f t="shared" si="336"/>
        <v>0</v>
      </c>
      <c r="BK133" s="63">
        <f t="shared" si="336"/>
        <v>0</v>
      </c>
      <c r="BL133" s="63">
        <f t="shared" si="336"/>
        <v>0</v>
      </c>
      <c r="BM133" s="63">
        <f t="shared" si="336"/>
        <v>0</v>
      </c>
      <c r="BN133" s="63">
        <f t="shared" si="336"/>
        <v>0</v>
      </c>
      <c r="BO133" s="63">
        <f t="shared" si="336"/>
        <v>0</v>
      </c>
      <c r="BP133" s="63">
        <f t="shared" si="336"/>
        <v>0</v>
      </c>
      <c r="BQ133" s="63">
        <f t="shared" si="337"/>
        <v>0</v>
      </c>
      <c r="BR133" s="63">
        <f t="shared" si="337"/>
        <v>0</v>
      </c>
      <c r="BS133" s="63">
        <f t="shared" si="337"/>
        <v>0</v>
      </c>
      <c r="BT133" s="63">
        <f t="shared" si="337"/>
        <v>0</v>
      </c>
      <c r="BU133" s="63">
        <f t="shared" si="337"/>
        <v>0</v>
      </c>
      <c r="BV133" s="63">
        <f t="shared" si="337"/>
        <v>0</v>
      </c>
      <c r="BW133" s="63">
        <f t="shared" si="337"/>
        <v>0</v>
      </c>
      <c r="BX133" s="63">
        <f t="shared" si="337"/>
        <v>0</v>
      </c>
      <c r="BY133" s="63">
        <f t="shared" si="337"/>
        <v>0</v>
      </c>
      <c r="BZ133" s="229">
        <f t="shared" si="337"/>
        <v>0</v>
      </c>
      <c r="CA133" s="229">
        <f t="shared" si="337"/>
        <v>0</v>
      </c>
      <c r="CB133" s="229">
        <f t="shared" si="337"/>
        <v>0</v>
      </c>
      <c r="CC133" s="367"/>
      <c r="CD133" s="61">
        <f>IF(ISERROR(GETPIVOTDATA("VALUE",'CSS WK pvt'!$J$2,"DT_FILE",CD$8,"COMMODITY",CD$6,"TRIM_CAT",TRIM(B133),"TRIM_LINE",A$128))=TRUE,0,GETPIVOTDATA("VALUE",'CSS WK pvt'!$J$2,"DT_FILE",CD$8,"COMMODITY",CD$6,"TRIM_CAT",TRIM(B133),"TRIM_LINE",A$128))</f>
        <v>0</v>
      </c>
    </row>
    <row r="134" spans="1:82" s="70" customFormat="1" x14ac:dyDescent="0.3">
      <c r="A134" s="141"/>
      <c r="B134" s="58" t="s">
        <v>35</v>
      </c>
      <c r="C134" s="110">
        <f>SUM(C129:C133)</f>
        <v>21</v>
      </c>
      <c r="D134" s="111">
        <f t="shared" ref="D134:BI141" si="338">SUM(D129:D133)</f>
        <v>261</v>
      </c>
      <c r="E134" s="111">
        <f t="shared" si="338"/>
        <v>1140</v>
      </c>
      <c r="F134" s="111">
        <f t="shared" si="338"/>
        <v>1508</v>
      </c>
      <c r="G134" s="111">
        <f t="shared" si="338"/>
        <v>946</v>
      </c>
      <c r="H134" s="112">
        <f t="shared" si="338"/>
        <v>1551</v>
      </c>
      <c r="I134" s="111">
        <f t="shared" si="338"/>
        <v>1505</v>
      </c>
      <c r="J134" s="112">
        <f t="shared" si="338"/>
        <v>881</v>
      </c>
      <c r="K134" s="111">
        <f t="shared" si="338"/>
        <v>51</v>
      </c>
      <c r="L134" s="282">
        <f t="shared" si="338"/>
        <v>31</v>
      </c>
      <c r="M134" s="112">
        <f t="shared" si="338"/>
        <v>19</v>
      </c>
      <c r="N134" s="111">
        <f t="shared" si="338"/>
        <v>25</v>
      </c>
      <c r="O134" s="112">
        <f t="shared" si="338"/>
        <v>14</v>
      </c>
      <c r="P134" s="112">
        <v>0</v>
      </c>
      <c r="Q134" s="111">
        <v>0</v>
      </c>
      <c r="R134" s="112">
        <v>0</v>
      </c>
      <c r="S134" s="111">
        <v>0</v>
      </c>
      <c r="T134" s="112">
        <v>0</v>
      </c>
      <c r="U134" s="230">
        <f t="shared" ref="U134:AG134" si="339">SUM(U129:U133)</f>
        <v>3</v>
      </c>
      <c r="V134" s="230">
        <f t="shared" si="339"/>
        <v>24</v>
      </c>
      <c r="W134" s="230">
        <f t="shared" si="339"/>
        <v>8</v>
      </c>
      <c r="X134" s="320">
        <f t="shared" si="339"/>
        <v>5</v>
      </c>
      <c r="Y134" s="230">
        <f t="shared" si="339"/>
        <v>6</v>
      </c>
      <c r="Z134" s="230">
        <f t="shared" si="339"/>
        <v>13</v>
      </c>
      <c r="AA134" s="230">
        <f t="shared" si="339"/>
        <v>5</v>
      </c>
      <c r="AB134" s="230">
        <f t="shared" si="339"/>
        <v>2</v>
      </c>
      <c r="AC134" s="230">
        <f t="shared" si="339"/>
        <v>10</v>
      </c>
      <c r="AD134" s="230">
        <f t="shared" si="339"/>
        <v>9</v>
      </c>
      <c r="AE134" s="230">
        <f t="shared" si="339"/>
        <v>1243</v>
      </c>
      <c r="AF134" s="230">
        <f t="shared" si="339"/>
        <v>814</v>
      </c>
      <c r="AG134" s="230">
        <f t="shared" si="339"/>
        <v>1707</v>
      </c>
      <c r="AH134" s="230">
        <f>SUM(AH129:AH133)</f>
        <v>1325</v>
      </c>
      <c r="AI134" s="112">
        <f>SUM(AI129:AI133)</f>
        <v>65</v>
      </c>
      <c r="AJ134" s="113">
        <v>96</v>
      </c>
      <c r="AK134" s="202">
        <f t="shared" si="334"/>
        <v>-0.33333333333333331</v>
      </c>
      <c r="AL134" s="203">
        <f t="shared" si="334"/>
        <v>-1</v>
      </c>
      <c r="AM134" s="204">
        <f t="shared" si="334"/>
        <v>-1</v>
      </c>
      <c r="AN134" s="204">
        <f t="shared" si="334"/>
        <v>-1</v>
      </c>
      <c r="AO134" s="204">
        <f t="shared" si="334"/>
        <v>-1</v>
      </c>
      <c r="AP134" s="204">
        <f t="shared" si="334"/>
        <v>-1</v>
      </c>
      <c r="AQ134" s="204">
        <f t="shared" si="334"/>
        <v>-0.99800664451827248</v>
      </c>
      <c r="AR134" s="204">
        <f t="shared" si="334"/>
        <v>-0.97275822928490352</v>
      </c>
      <c r="AS134" s="204">
        <f t="shared" si="334"/>
        <v>-0.84313725490196079</v>
      </c>
      <c r="AT134" s="204">
        <f t="shared" si="334"/>
        <v>-0.83870967741935487</v>
      </c>
      <c r="AU134" s="204">
        <f t="shared" si="335"/>
        <v>-0.68421052631578949</v>
      </c>
      <c r="AV134" s="204">
        <f t="shared" si="335"/>
        <v>-0.48</v>
      </c>
      <c r="AW134" s="204">
        <f t="shared" si="335"/>
        <v>-0.6428571428571429</v>
      </c>
      <c r="AX134" s="204">
        <f t="shared" si="335"/>
        <v>0</v>
      </c>
      <c r="AY134" s="204">
        <f t="shared" si="335"/>
        <v>0</v>
      </c>
      <c r="AZ134" s="204">
        <f t="shared" si="335"/>
        <v>0</v>
      </c>
      <c r="BA134" s="204">
        <f t="shared" si="335"/>
        <v>0</v>
      </c>
      <c r="BB134" s="204">
        <f t="shared" si="335"/>
        <v>0</v>
      </c>
      <c r="BC134" s="204">
        <f t="shared" si="335"/>
        <v>568</v>
      </c>
      <c r="BD134" s="336">
        <f t="shared" si="335"/>
        <v>54.208333333333336</v>
      </c>
      <c r="BE134" s="336">
        <f t="shared" si="335"/>
        <v>7.125</v>
      </c>
      <c r="BF134" s="215">
        <f t="shared" si="335"/>
        <v>18.2</v>
      </c>
      <c r="BG134" s="110">
        <f t="shared" si="338"/>
        <v>-7</v>
      </c>
      <c r="BH134" s="112">
        <f t="shared" si="338"/>
        <v>-261</v>
      </c>
      <c r="BI134" s="111">
        <f t="shared" si="338"/>
        <v>-1140</v>
      </c>
      <c r="BJ134" s="111">
        <f t="shared" ref="BJ134:BK134" si="340">SUM(BJ129:BJ133)</f>
        <v>-1508</v>
      </c>
      <c r="BK134" s="111">
        <f t="shared" si="340"/>
        <v>-946</v>
      </c>
      <c r="BL134" s="111">
        <f t="shared" ref="BL134:BM134" si="341">SUM(BL129:BL133)</f>
        <v>-1551</v>
      </c>
      <c r="BM134" s="111">
        <f t="shared" si="341"/>
        <v>-1502</v>
      </c>
      <c r="BN134" s="111">
        <f t="shared" ref="BN134:BO134" si="342">SUM(BN129:BN133)</f>
        <v>-857</v>
      </c>
      <c r="BO134" s="111">
        <f t="shared" si="342"/>
        <v>-43</v>
      </c>
      <c r="BP134" s="111">
        <f t="shared" ref="BP134:BQ134" si="343">SUM(BP129:BP133)</f>
        <v>-26</v>
      </c>
      <c r="BQ134" s="111">
        <f t="shared" si="343"/>
        <v>-13</v>
      </c>
      <c r="BR134" s="111">
        <f t="shared" ref="BR134:BS134" si="344">SUM(BR129:BR133)</f>
        <v>-12</v>
      </c>
      <c r="BS134" s="111">
        <f t="shared" si="344"/>
        <v>-9</v>
      </c>
      <c r="BT134" s="111">
        <f t="shared" ref="BT134:BU134" si="345">SUM(BT129:BT133)</f>
        <v>2</v>
      </c>
      <c r="BU134" s="111">
        <f t="shared" si="345"/>
        <v>10</v>
      </c>
      <c r="BV134" s="111">
        <f t="shared" ref="BV134:BW134" si="346">SUM(BV129:BV133)</f>
        <v>9</v>
      </c>
      <c r="BW134" s="111">
        <f t="shared" si="346"/>
        <v>1243</v>
      </c>
      <c r="BX134" s="111">
        <f t="shared" ref="BX134:BY134" si="347">SUM(BX129:BX133)</f>
        <v>814</v>
      </c>
      <c r="BY134" s="111">
        <f t="shared" si="347"/>
        <v>1704</v>
      </c>
      <c r="BZ134" s="230">
        <f t="shared" ref="BZ134:CA134" si="348">SUM(BZ129:BZ133)</f>
        <v>1301</v>
      </c>
      <c r="CA134" s="230">
        <f t="shared" si="348"/>
        <v>57</v>
      </c>
      <c r="CB134" s="230">
        <f t="shared" ref="CB134" si="349">SUM(CB129:CB133)</f>
        <v>91</v>
      </c>
      <c r="CC134" s="368"/>
      <c r="CD134" s="80">
        <f t="shared" ref="CD134" si="350">SUM(CD129:CD133)</f>
        <v>96</v>
      </c>
    </row>
    <row r="135" spans="1:82" s="57" customFormat="1" x14ac:dyDescent="0.3">
      <c r="A135" s="140">
        <f>+A128+1</f>
        <v>19</v>
      </c>
      <c r="B135" s="103" t="s">
        <v>20</v>
      </c>
      <c r="C135" s="82"/>
      <c r="D135" s="83"/>
      <c r="E135" s="83"/>
      <c r="F135" s="83"/>
      <c r="G135" s="83"/>
      <c r="H135" s="83"/>
      <c r="I135" s="83"/>
      <c r="J135" s="83"/>
      <c r="K135" s="83"/>
      <c r="L135" s="271"/>
      <c r="M135" s="84"/>
      <c r="N135" s="83"/>
      <c r="O135" s="84"/>
      <c r="P135" s="83"/>
      <c r="Q135" s="83"/>
      <c r="R135" s="83"/>
      <c r="S135" s="83"/>
      <c r="T135" s="83"/>
      <c r="U135" s="238"/>
      <c r="V135" s="238"/>
      <c r="W135" s="238"/>
      <c r="X135" s="271"/>
      <c r="Y135" s="29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83"/>
      <c r="AJ135" s="381"/>
      <c r="AK135" s="206"/>
      <c r="AL135" s="207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330"/>
      <c r="BE135" s="330"/>
      <c r="BF135" s="209"/>
      <c r="BG135" s="82"/>
      <c r="BH135" s="85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343"/>
      <c r="CA135" s="343"/>
      <c r="CB135" s="343"/>
      <c r="CC135" s="367"/>
      <c r="CD135" s="84"/>
    </row>
    <row r="136" spans="1:82" s="57" customFormat="1" x14ac:dyDescent="0.3">
      <c r="A136" s="140"/>
      <c r="B136" s="58" t="s">
        <v>30</v>
      </c>
      <c r="C136" s="104">
        <v>8238</v>
      </c>
      <c r="D136" s="63">
        <v>8796</v>
      </c>
      <c r="E136" s="63">
        <v>9709</v>
      </c>
      <c r="F136" s="63">
        <v>10119</v>
      </c>
      <c r="G136" s="63">
        <v>9713</v>
      </c>
      <c r="H136" s="101">
        <v>9547</v>
      </c>
      <c r="I136" s="63">
        <v>9925</v>
      </c>
      <c r="J136" s="101">
        <v>10231</v>
      </c>
      <c r="K136" s="63">
        <v>9675</v>
      </c>
      <c r="L136" s="284">
        <v>9309</v>
      </c>
      <c r="M136" s="101">
        <v>8841</v>
      </c>
      <c r="N136" s="63">
        <v>9042</v>
      </c>
      <c r="O136" s="101">
        <v>8200</v>
      </c>
      <c r="P136" s="101">
        <v>5622</v>
      </c>
      <c r="Q136" s="63">
        <v>4731</v>
      </c>
      <c r="R136" s="101">
        <v>5091</v>
      </c>
      <c r="S136" s="63">
        <v>5477</v>
      </c>
      <c r="T136" s="101">
        <v>5079</v>
      </c>
      <c r="U136" s="229">
        <v>5145</v>
      </c>
      <c r="V136" s="229">
        <v>6671</v>
      </c>
      <c r="W136" s="229">
        <v>7501</v>
      </c>
      <c r="X136" s="319">
        <v>7164</v>
      </c>
      <c r="Y136" s="229">
        <v>6912</v>
      </c>
      <c r="Z136" s="229">
        <v>6634</v>
      </c>
      <c r="AA136" s="229">
        <v>6564</v>
      </c>
      <c r="AB136" s="229">
        <v>6724</v>
      </c>
      <c r="AC136" s="229">
        <v>8171</v>
      </c>
      <c r="AD136" s="229">
        <v>13958</v>
      </c>
      <c r="AE136" s="229">
        <v>16603</v>
      </c>
      <c r="AF136" s="229">
        <v>16327</v>
      </c>
      <c r="AG136" s="229">
        <v>16623</v>
      </c>
      <c r="AH136" s="229">
        <v>16237</v>
      </c>
      <c r="AI136" s="101">
        <v>14871</v>
      </c>
      <c r="AJ136" s="102">
        <v>13858</v>
      </c>
      <c r="AK136" s="198">
        <f t="shared" ref="AK136:AT141" si="351">IF(ISERROR((O136-C136)/C136)=TRUE,0,(O136-C136)/C136)</f>
        <v>-4.6127700898276284E-3</v>
      </c>
      <c r="AL136" s="199">
        <f t="shared" si="351"/>
        <v>-0.36084583901773531</v>
      </c>
      <c r="AM136" s="200">
        <f t="shared" si="351"/>
        <v>-0.51272015655577297</v>
      </c>
      <c r="AN136" s="200">
        <f t="shared" si="351"/>
        <v>-0.49688704417432555</v>
      </c>
      <c r="AO136" s="200">
        <f t="shared" si="351"/>
        <v>-0.43611654483681661</v>
      </c>
      <c r="AP136" s="200">
        <f t="shared" si="351"/>
        <v>-0.46800041897978423</v>
      </c>
      <c r="AQ136" s="200">
        <f t="shared" si="351"/>
        <v>-0.48161209068010075</v>
      </c>
      <c r="AR136" s="200">
        <f t="shared" si="351"/>
        <v>-0.34796207604339752</v>
      </c>
      <c r="AS136" s="200">
        <f t="shared" si="351"/>
        <v>-0.22470284237726099</v>
      </c>
      <c r="AT136" s="200">
        <f t="shared" si="351"/>
        <v>-0.23042217209152432</v>
      </c>
      <c r="AU136" s="200">
        <f t="shared" ref="AU136:BF141" si="352">IF(ISERROR((Y136-M136)/M136)=TRUE,0,(Y136-M136)/M136)</f>
        <v>-0.2181879877841873</v>
      </c>
      <c r="AV136" s="200">
        <f t="shared" si="352"/>
        <v>-0.26631276266312764</v>
      </c>
      <c r="AW136" s="200">
        <f t="shared" si="352"/>
        <v>-0.19951219512195123</v>
      </c>
      <c r="AX136" s="200">
        <f t="shared" si="352"/>
        <v>0.1960156527926005</v>
      </c>
      <c r="AY136" s="200">
        <f t="shared" si="352"/>
        <v>0.72711900232508986</v>
      </c>
      <c r="AZ136" s="200">
        <f t="shared" si="352"/>
        <v>1.7417010410528384</v>
      </c>
      <c r="BA136" s="200">
        <f t="shared" si="352"/>
        <v>2.031404053313858</v>
      </c>
      <c r="BB136" s="200">
        <f t="shared" si="352"/>
        <v>2.2146091750344556</v>
      </c>
      <c r="BC136" s="200">
        <f t="shared" si="352"/>
        <v>2.2309037900874635</v>
      </c>
      <c r="BD136" s="335">
        <f t="shared" si="352"/>
        <v>1.4339679208514466</v>
      </c>
      <c r="BE136" s="335">
        <f t="shared" si="352"/>
        <v>0.98253566191174513</v>
      </c>
      <c r="BF136" s="214">
        <f t="shared" si="352"/>
        <v>0.93439419318816308</v>
      </c>
      <c r="BG136" s="104">
        <f t="shared" ref="BG136:BP140" si="353">O136-C136</f>
        <v>-38</v>
      </c>
      <c r="BH136" s="62">
        <f t="shared" si="353"/>
        <v>-3174</v>
      </c>
      <c r="BI136" s="63">
        <f t="shared" si="353"/>
        <v>-4978</v>
      </c>
      <c r="BJ136" s="63">
        <f t="shared" si="353"/>
        <v>-5028</v>
      </c>
      <c r="BK136" s="63">
        <f t="shared" si="353"/>
        <v>-4236</v>
      </c>
      <c r="BL136" s="63">
        <f t="shared" si="353"/>
        <v>-4468</v>
      </c>
      <c r="BM136" s="63">
        <f t="shared" si="353"/>
        <v>-4780</v>
      </c>
      <c r="BN136" s="63">
        <f t="shared" si="353"/>
        <v>-3560</v>
      </c>
      <c r="BO136" s="63">
        <f t="shared" si="353"/>
        <v>-2174</v>
      </c>
      <c r="BP136" s="63">
        <f t="shared" si="353"/>
        <v>-2145</v>
      </c>
      <c r="BQ136" s="63">
        <f t="shared" ref="BQ136:CB140" si="354">Y136-M136</f>
        <v>-1929</v>
      </c>
      <c r="BR136" s="63">
        <f t="shared" si="354"/>
        <v>-2408</v>
      </c>
      <c r="BS136" s="63">
        <f t="shared" si="354"/>
        <v>-1636</v>
      </c>
      <c r="BT136" s="63">
        <f t="shared" si="354"/>
        <v>1102</v>
      </c>
      <c r="BU136" s="63">
        <f t="shared" si="354"/>
        <v>3440</v>
      </c>
      <c r="BV136" s="63">
        <f t="shared" si="354"/>
        <v>8867</v>
      </c>
      <c r="BW136" s="63">
        <f t="shared" si="354"/>
        <v>11126</v>
      </c>
      <c r="BX136" s="63">
        <f t="shared" si="354"/>
        <v>11248</v>
      </c>
      <c r="BY136" s="63">
        <f t="shared" si="354"/>
        <v>11478</v>
      </c>
      <c r="BZ136" s="229">
        <f t="shared" si="354"/>
        <v>9566</v>
      </c>
      <c r="CA136" s="229">
        <f t="shared" si="354"/>
        <v>7370</v>
      </c>
      <c r="CB136" s="229">
        <f t="shared" si="354"/>
        <v>6694</v>
      </c>
      <c r="CC136" s="367"/>
      <c r="CD136" s="61">
        <f>IF(ISERROR(GETPIVOTDATA("VALUE",'CSS WK pvt'!$J$2,"DT_FILE",CD$8,"COMMODITY",CD$6,"TRIM_CAT",TRIM(B136),"TRIM_LINE",A135))=TRUE,0,GETPIVOTDATA("VALUE",'CSS WK pvt'!$J$2,"DT_FILE",CD$8,"COMMODITY",CD$6,"TRIM_CAT",TRIM(B136),"TRIM_LINE",A135))</f>
        <v>13858</v>
      </c>
    </row>
    <row r="137" spans="1:82" s="57" customFormat="1" x14ac:dyDescent="0.3">
      <c r="A137" s="140"/>
      <c r="B137" s="58" t="s">
        <v>31</v>
      </c>
      <c r="C137" s="104">
        <v>2648</v>
      </c>
      <c r="D137" s="63">
        <v>2746</v>
      </c>
      <c r="E137" s="63">
        <v>3427</v>
      </c>
      <c r="F137" s="63">
        <v>3747</v>
      </c>
      <c r="G137" s="63">
        <v>3538</v>
      </c>
      <c r="H137" s="101">
        <v>3555</v>
      </c>
      <c r="I137" s="63">
        <v>3614</v>
      </c>
      <c r="J137" s="101">
        <v>3693</v>
      </c>
      <c r="K137" s="63">
        <v>3385</v>
      </c>
      <c r="L137" s="284">
        <v>3100</v>
      </c>
      <c r="M137" s="101">
        <v>2663</v>
      </c>
      <c r="N137" s="63">
        <v>2386</v>
      </c>
      <c r="O137" s="101">
        <v>2134</v>
      </c>
      <c r="P137" s="101">
        <v>1657</v>
      </c>
      <c r="Q137" s="63">
        <v>1601</v>
      </c>
      <c r="R137" s="101">
        <v>1721</v>
      </c>
      <c r="S137" s="63">
        <v>1742</v>
      </c>
      <c r="T137" s="101">
        <v>1519</v>
      </c>
      <c r="U137" s="229">
        <v>1541</v>
      </c>
      <c r="V137" s="229">
        <v>1625</v>
      </c>
      <c r="W137" s="229">
        <v>1687</v>
      </c>
      <c r="X137" s="319">
        <v>1521</v>
      </c>
      <c r="Y137" s="229">
        <v>1581</v>
      </c>
      <c r="Z137" s="229">
        <v>1577</v>
      </c>
      <c r="AA137" s="229">
        <v>1611</v>
      </c>
      <c r="AB137" s="229">
        <v>1643</v>
      </c>
      <c r="AC137" s="229">
        <v>2306</v>
      </c>
      <c r="AD137" s="229">
        <v>3465</v>
      </c>
      <c r="AE137" s="229">
        <v>5193</v>
      </c>
      <c r="AF137" s="229">
        <v>4692</v>
      </c>
      <c r="AG137" s="229">
        <v>4897</v>
      </c>
      <c r="AH137" s="229">
        <v>4220</v>
      </c>
      <c r="AI137" s="101">
        <v>3678</v>
      </c>
      <c r="AJ137" s="102">
        <v>2831</v>
      </c>
      <c r="AK137" s="198">
        <f t="shared" si="351"/>
        <v>-0.19410876132930513</v>
      </c>
      <c r="AL137" s="199">
        <f t="shared" si="351"/>
        <v>-0.39657683903860158</v>
      </c>
      <c r="AM137" s="200">
        <f t="shared" si="351"/>
        <v>-0.5328275459585643</v>
      </c>
      <c r="AN137" s="200">
        <f t="shared" si="351"/>
        <v>-0.54069922604750464</v>
      </c>
      <c r="AO137" s="200">
        <f t="shared" si="351"/>
        <v>-0.50763143018654611</v>
      </c>
      <c r="AP137" s="200">
        <f t="shared" si="351"/>
        <v>-0.5727144866385373</v>
      </c>
      <c r="AQ137" s="200">
        <f t="shared" si="351"/>
        <v>-0.57360265633646934</v>
      </c>
      <c r="AR137" s="200">
        <f t="shared" si="351"/>
        <v>-0.55997833739507175</v>
      </c>
      <c r="AS137" s="200">
        <f t="shared" si="351"/>
        <v>-0.50162481536189074</v>
      </c>
      <c r="AT137" s="200">
        <f t="shared" si="351"/>
        <v>-0.50935483870967746</v>
      </c>
      <c r="AU137" s="200">
        <f t="shared" si="352"/>
        <v>-0.40630867442733759</v>
      </c>
      <c r="AV137" s="200">
        <f t="shared" si="352"/>
        <v>-0.33906119027661358</v>
      </c>
      <c r="AW137" s="200">
        <f t="shared" si="352"/>
        <v>-0.24507966260543579</v>
      </c>
      <c r="AX137" s="200">
        <f t="shared" si="352"/>
        <v>-8.4490042245021126E-3</v>
      </c>
      <c r="AY137" s="200">
        <f t="shared" si="352"/>
        <v>0.44034978138663333</v>
      </c>
      <c r="AZ137" s="200">
        <f t="shared" si="352"/>
        <v>1.0133643230679836</v>
      </c>
      <c r="BA137" s="200">
        <f t="shared" si="352"/>
        <v>1.9810562571756603</v>
      </c>
      <c r="BB137" s="200">
        <f t="shared" si="352"/>
        <v>2.0888742593811718</v>
      </c>
      <c r="BC137" s="200">
        <f t="shared" si="352"/>
        <v>2.1778066190785204</v>
      </c>
      <c r="BD137" s="335">
        <f t="shared" si="352"/>
        <v>1.5969230769230769</v>
      </c>
      <c r="BE137" s="335">
        <f t="shared" si="352"/>
        <v>1.1802015411973918</v>
      </c>
      <c r="BF137" s="214">
        <f t="shared" si="352"/>
        <v>0.86127547666009208</v>
      </c>
      <c r="BG137" s="104">
        <f t="shared" si="353"/>
        <v>-514</v>
      </c>
      <c r="BH137" s="62">
        <f t="shared" si="353"/>
        <v>-1089</v>
      </c>
      <c r="BI137" s="63">
        <f t="shared" si="353"/>
        <v>-1826</v>
      </c>
      <c r="BJ137" s="63">
        <f t="shared" si="353"/>
        <v>-2026</v>
      </c>
      <c r="BK137" s="63">
        <f t="shared" si="353"/>
        <v>-1796</v>
      </c>
      <c r="BL137" s="63">
        <f t="shared" si="353"/>
        <v>-2036</v>
      </c>
      <c r="BM137" s="63">
        <f t="shared" si="353"/>
        <v>-2073</v>
      </c>
      <c r="BN137" s="63">
        <f t="shared" si="353"/>
        <v>-2068</v>
      </c>
      <c r="BO137" s="63">
        <f t="shared" si="353"/>
        <v>-1698</v>
      </c>
      <c r="BP137" s="63">
        <f t="shared" si="353"/>
        <v>-1579</v>
      </c>
      <c r="BQ137" s="63">
        <f t="shared" si="354"/>
        <v>-1082</v>
      </c>
      <c r="BR137" s="63">
        <f t="shared" si="354"/>
        <v>-809</v>
      </c>
      <c r="BS137" s="63">
        <f t="shared" si="354"/>
        <v>-523</v>
      </c>
      <c r="BT137" s="63">
        <f t="shared" si="354"/>
        <v>-14</v>
      </c>
      <c r="BU137" s="63">
        <f t="shared" si="354"/>
        <v>705</v>
      </c>
      <c r="BV137" s="63">
        <f t="shared" si="354"/>
        <v>1744</v>
      </c>
      <c r="BW137" s="63">
        <f t="shared" si="354"/>
        <v>3451</v>
      </c>
      <c r="BX137" s="63">
        <f t="shared" si="354"/>
        <v>3173</v>
      </c>
      <c r="BY137" s="63">
        <f t="shared" si="354"/>
        <v>3356</v>
      </c>
      <c r="BZ137" s="229">
        <f t="shared" si="354"/>
        <v>2595</v>
      </c>
      <c r="CA137" s="229">
        <f t="shared" si="354"/>
        <v>1991</v>
      </c>
      <c r="CB137" s="229">
        <f t="shared" si="354"/>
        <v>1310</v>
      </c>
      <c r="CC137" s="367"/>
      <c r="CD137" s="61">
        <f>IF(ISERROR(GETPIVOTDATA("VALUE",'CSS WK pvt'!$J$2,"DT_FILE",CD$8,"COMMODITY",CD$6,"TRIM_CAT",TRIM(B137),"TRIM_LINE",A135))=TRUE,0,GETPIVOTDATA("VALUE",'CSS WK pvt'!$J$2,"DT_FILE",CD$8,"COMMODITY",CD$6,"TRIM_CAT",TRIM(B137),"TRIM_LINE",A135))</f>
        <v>2831</v>
      </c>
    </row>
    <row r="138" spans="1:82" s="57" customFormat="1" x14ac:dyDescent="0.3">
      <c r="A138" s="140"/>
      <c r="B138" s="58" t="s">
        <v>32</v>
      </c>
      <c r="C138" s="104">
        <v>136</v>
      </c>
      <c r="D138" s="63">
        <v>162</v>
      </c>
      <c r="E138" s="63">
        <v>182</v>
      </c>
      <c r="F138" s="63">
        <v>176</v>
      </c>
      <c r="G138" s="63">
        <v>171</v>
      </c>
      <c r="H138" s="101">
        <v>172</v>
      </c>
      <c r="I138" s="63">
        <v>145</v>
      </c>
      <c r="J138" s="101">
        <v>158</v>
      </c>
      <c r="K138" s="63">
        <v>188</v>
      </c>
      <c r="L138" s="284">
        <v>187</v>
      </c>
      <c r="M138" s="101">
        <v>201</v>
      </c>
      <c r="N138" s="63">
        <v>179</v>
      </c>
      <c r="O138" s="101">
        <v>148</v>
      </c>
      <c r="P138" s="101">
        <v>106</v>
      </c>
      <c r="Q138" s="63">
        <v>169</v>
      </c>
      <c r="R138" s="101">
        <v>247</v>
      </c>
      <c r="S138" s="63">
        <v>299</v>
      </c>
      <c r="T138" s="101">
        <v>326</v>
      </c>
      <c r="U138" s="229">
        <v>392</v>
      </c>
      <c r="V138" s="229">
        <v>501</v>
      </c>
      <c r="W138" s="229">
        <v>469</v>
      </c>
      <c r="X138" s="319">
        <v>397</v>
      </c>
      <c r="Y138" s="229">
        <v>450</v>
      </c>
      <c r="Z138" s="229">
        <v>425</v>
      </c>
      <c r="AA138" s="229">
        <v>430</v>
      </c>
      <c r="AB138" s="229">
        <v>412</v>
      </c>
      <c r="AC138" s="229">
        <v>415</v>
      </c>
      <c r="AD138" s="229">
        <v>439</v>
      </c>
      <c r="AE138" s="229">
        <v>524</v>
      </c>
      <c r="AF138" s="229">
        <v>604</v>
      </c>
      <c r="AG138" s="229">
        <v>592</v>
      </c>
      <c r="AH138" s="229">
        <v>623</v>
      </c>
      <c r="AI138" s="101">
        <v>568</v>
      </c>
      <c r="AJ138" s="102">
        <v>571</v>
      </c>
      <c r="AK138" s="198">
        <f t="shared" si="351"/>
        <v>8.8235294117647065E-2</v>
      </c>
      <c r="AL138" s="199">
        <f t="shared" si="351"/>
        <v>-0.34567901234567899</v>
      </c>
      <c r="AM138" s="200">
        <f t="shared" si="351"/>
        <v>-7.1428571428571425E-2</v>
      </c>
      <c r="AN138" s="200">
        <f t="shared" si="351"/>
        <v>0.40340909090909088</v>
      </c>
      <c r="AO138" s="200">
        <f t="shared" si="351"/>
        <v>0.74853801169590639</v>
      </c>
      <c r="AP138" s="200">
        <f t="shared" si="351"/>
        <v>0.89534883720930236</v>
      </c>
      <c r="AQ138" s="200">
        <f t="shared" si="351"/>
        <v>1.703448275862069</v>
      </c>
      <c r="AR138" s="200">
        <f t="shared" si="351"/>
        <v>2.1708860759493671</v>
      </c>
      <c r="AS138" s="200">
        <f t="shared" si="351"/>
        <v>1.4946808510638299</v>
      </c>
      <c r="AT138" s="200">
        <f t="shared" si="351"/>
        <v>1.1229946524064172</v>
      </c>
      <c r="AU138" s="200">
        <f t="shared" si="352"/>
        <v>1.2388059701492538</v>
      </c>
      <c r="AV138" s="200">
        <f t="shared" si="352"/>
        <v>1.3743016759776536</v>
      </c>
      <c r="AW138" s="200">
        <f t="shared" si="352"/>
        <v>1.9054054054054055</v>
      </c>
      <c r="AX138" s="200">
        <f t="shared" si="352"/>
        <v>2.8867924528301887</v>
      </c>
      <c r="AY138" s="200">
        <f t="shared" si="352"/>
        <v>1.455621301775148</v>
      </c>
      <c r="AZ138" s="200">
        <f t="shared" si="352"/>
        <v>0.77732793522267207</v>
      </c>
      <c r="BA138" s="200">
        <f t="shared" si="352"/>
        <v>0.75250836120401343</v>
      </c>
      <c r="BB138" s="200">
        <f t="shared" si="352"/>
        <v>0.85276073619631898</v>
      </c>
      <c r="BC138" s="200">
        <f t="shared" si="352"/>
        <v>0.51020408163265307</v>
      </c>
      <c r="BD138" s="335">
        <f t="shared" si="352"/>
        <v>0.2435129740518962</v>
      </c>
      <c r="BE138" s="335">
        <f t="shared" si="352"/>
        <v>0.21108742004264391</v>
      </c>
      <c r="BF138" s="214">
        <f t="shared" si="352"/>
        <v>0.43828715365239296</v>
      </c>
      <c r="BG138" s="104">
        <f t="shared" si="353"/>
        <v>12</v>
      </c>
      <c r="BH138" s="62">
        <f t="shared" si="353"/>
        <v>-56</v>
      </c>
      <c r="BI138" s="63">
        <f t="shared" si="353"/>
        <v>-13</v>
      </c>
      <c r="BJ138" s="63">
        <f t="shared" si="353"/>
        <v>71</v>
      </c>
      <c r="BK138" s="63">
        <f t="shared" si="353"/>
        <v>128</v>
      </c>
      <c r="BL138" s="63">
        <f t="shared" si="353"/>
        <v>154</v>
      </c>
      <c r="BM138" s="63">
        <f t="shared" si="353"/>
        <v>247</v>
      </c>
      <c r="BN138" s="63">
        <f t="shared" si="353"/>
        <v>343</v>
      </c>
      <c r="BO138" s="63">
        <f t="shared" si="353"/>
        <v>281</v>
      </c>
      <c r="BP138" s="63">
        <f t="shared" si="353"/>
        <v>210</v>
      </c>
      <c r="BQ138" s="63">
        <f t="shared" si="354"/>
        <v>249</v>
      </c>
      <c r="BR138" s="63">
        <f t="shared" si="354"/>
        <v>246</v>
      </c>
      <c r="BS138" s="63">
        <f t="shared" si="354"/>
        <v>282</v>
      </c>
      <c r="BT138" s="63">
        <f t="shared" si="354"/>
        <v>306</v>
      </c>
      <c r="BU138" s="63">
        <f t="shared" si="354"/>
        <v>246</v>
      </c>
      <c r="BV138" s="63">
        <f t="shared" si="354"/>
        <v>192</v>
      </c>
      <c r="BW138" s="63">
        <f t="shared" si="354"/>
        <v>225</v>
      </c>
      <c r="BX138" s="63">
        <f t="shared" si="354"/>
        <v>278</v>
      </c>
      <c r="BY138" s="63">
        <f t="shared" si="354"/>
        <v>200</v>
      </c>
      <c r="BZ138" s="229">
        <f t="shared" si="354"/>
        <v>122</v>
      </c>
      <c r="CA138" s="229">
        <f t="shared" si="354"/>
        <v>99</v>
      </c>
      <c r="CB138" s="229">
        <f t="shared" si="354"/>
        <v>174</v>
      </c>
      <c r="CC138" s="367"/>
      <c r="CD138" s="61">
        <f>IF(ISERROR(GETPIVOTDATA("VALUE",'CSS WK pvt'!$J$2,"DT_FILE",CD$8,"COMMODITY",CD$6,"TRIM_CAT",TRIM(B138),"TRIM_LINE",A135))=TRUE,0,GETPIVOTDATA("VALUE",'CSS WK pvt'!$J$2,"DT_FILE",CD$8,"COMMODITY",CD$6,"TRIM_CAT",TRIM(B138),"TRIM_LINE",A135))</f>
        <v>571</v>
      </c>
    </row>
    <row r="139" spans="1:82" s="57" customFormat="1" x14ac:dyDescent="0.3">
      <c r="A139" s="140"/>
      <c r="B139" s="58" t="s">
        <v>33</v>
      </c>
      <c r="C139" s="104">
        <v>27</v>
      </c>
      <c r="D139" s="63">
        <v>30</v>
      </c>
      <c r="E139" s="63">
        <v>35</v>
      </c>
      <c r="F139" s="63">
        <v>41</v>
      </c>
      <c r="G139" s="63">
        <v>37</v>
      </c>
      <c r="H139" s="101">
        <v>34</v>
      </c>
      <c r="I139" s="63">
        <v>22</v>
      </c>
      <c r="J139" s="101">
        <v>24</v>
      </c>
      <c r="K139" s="63">
        <v>26</v>
      </c>
      <c r="L139" s="284">
        <v>29</v>
      </c>
      <c r="M139" s="101">
        <v>33</v>
      </c>
      <c r="N139" s="63">
        <v>28</v>
      </c>
      <c r="O139" s="101">
        <v>18</v>
      </c>
      <c r="P139" s="101">
        <v>17</v>
      </c>
      <c r="Q139" s="63">
        <v>41</v>
      </c>
      <c r="R139" s="101">
        <v>45</v>
      </c>
      <c r="S139" s="63">
        <v>62</v>
      </c>
      <c r="T139" s="101">
        <v>86</v>
      </c>
      <c r="U139" s="229">
        <v>97</v>
      </c>
      <c r="V139" s="229">
        <v>125</v>
      </c>
      <c r="W139" s="229">
        <v>118</v>
      </c>
      <c r="X139" s="319">
        <v>97</v>
      </c>
      <c r="Y139" s="229">
        <v>105</v>
      </c>
      <c r="Z139" s="229">
        <v>102</v>
      </c>
      <c r="AA139" s="229">
        <v>89</v>
      </c>
      <c r="AB139" s="229">
        <v>82</v>
      </c>
      <c r="AC139" s="229">
        <v>97</v>
      </c>
      <c r="AD139" s="229">
        <v>100</v>
      </c>
      <c r="AE139" s="229">
        <v>107</v>
      </c>
      <c r="AF139" s="229">
        <v>93</v>
      </c>
      <c r="AG139" s="229">
        <v>99</v>
      </c>
      <c r="AH139" s="229">
        <v>108</v>
      </c>
      <c r="AI139" s="101">
        <v>108</v>
      </c>
      <c r="AJ139" s="102">
        <v>115</v>
      </c>
      <c r="AK139" s="198">
        <f t="shared" si="351"/>
        <v>-0.33333333333333331</v>
      </c>
      <c r="AL139" s="199">
        <f t="shared" si="351"/>
        <v>-0.43333333333333335</v>
      </c>
      <c r="AM139" s="200">
        <f t="shared" si="351"/>
        <v>0.17142857142857143</v>
      </c>
      <c r="AN139" s="200">
        <f t="shared" si="351"/>
        <v>9.7560975609756101E-2</v>
      </c>
      <c r="AO139" s="200">
        <f t="shared" si="351"/>
        <v>0.67567567567567566</v>
      </c>
      <c r="AP139" s="200">
        <f t="shared" si="351"/>
        <v>1.5294117647058822</v>
      </c>
      <c r="AQ139" s="200">
        <f t="shared" si="351"/>
        <v>3.4090909090909092</v>
      </c>
      <c r="AR139" s="200">
        <f t="shared" si="351"/>
        <v>4.208333333333333</v>
      </c>
      <c r="AS139" s="200">
        <f t="shared" si="351"/>
        <v>3.5384615384615383</v>
      </c>
      <c r="AT139" s="200">
        <f t="shared" si="351"/>
        <v>2.3448275862068964</v>
      </c>
      <c r="AU139" s="200">
        <f t="shared" si="352"/>
        <v>2.1818181818181817</v>
      </c>
      <c r="AV139" s="200">
        <f t="shared" si="352"/>
        <v>2.6428571428571428</v>
      </c>
      <c r="AW139" s="200">
        <f t="shared" si="352"/>
        <v>3.9444444444444446</v>
      </c>
      <c r="AX139" s="200">
        <f t="shared" si="352"/>
        <v>3.8235294117647061</v>
      </c>
      <c r="AY139" s="200">
        <f t="shared" si="352"/>
        <v>1.3658536585365855</v>
      </c>
      <c r="AZ139" s="200">
        <f t="shared" si="352"/>
        <v>1.2222222222222223</v>
      </c>
      <c r="BA139" s="200">
        <f t="shared" si="352"/>
        <v>0.72580645161290325</v>
      </c>
      <c r="BB139" s="200">
        <f t="shared" si="352"/>
        <v>8.1395348837209308E-2</v>
      </c>
      <c r="BC139" s="200">
        <f t="shared" si="352"/>
        <v>2.0618556701030927E-2</v>
      </c>
      <c r="BD139" s="335">
        <f t="shared" si="352"/>
        <v>-0.13600000000000001</v>
      </c>
      <c r="BE139" s="335">
        <f t="shared" si="352"/>
        <v>-8.4745762711864403E-2</v>
      </c>
      <c r="BF139" s="214">
        <f t="shared" si="352"/>
        <v>0.18556701030927836</v>
      </c>
      <c r="BG139" s="104">
        <f t="shared" si="353"/>
        <v>-9</v>
      </c>
      <c r="BH139" s="62">
        <f t="shared" si="353"/>
        <v>-13</v>
      </c>
      <c r="BI139" s="63">
        <f t="shared" si="353"/>
        <v>6</v>
      </c>
      <c r="BJ139" s="63">
        <f t="shared" si="353"/>
        <v>4</v>
      </c>
      <c r="BK139" s="63">
        <f t="shared" si="353"/>
        <v>25</v>
      </c>
      <c r="BL139" s="63">
        <f t="shared" si="353"/>
        <v>52</v>
      </c>
      <c r="BM139" s="63">
        <f t="shared" si="353"/>
        <v>75</v>
      </c>
      <c r="BN139" s="63">
        <f t="shared" si="353"/>
        <v>101</v>
      </c>
      <c r="BO139" s="63">
        <f t="shared" si="353"/>
        <v>92</v>
      </c>
      <c r="BP139" s="63">
        <f t="shared" si="353"/>
        <v>68</v>
      </c>
      <c r="BQ139" s="63">
        <f t="shared" si="354"/>
        <v>72</v>
      </c>
      <c r="BR139" s="63">
        <f t="shared" si="354"/>
        <v>74</v>
      </c>
      <c r="BS139" s="63">
        <f t="shared" si="354"/>
        <v>71</v>
      </c>
      <c r="BT139" s="63">
        <f t="shared" si="354"/>
        <v>65</v>
      </c>
      <c r="BU139" s="63">
        <f t="shared" si="354"/>
        <v>56</v>
      </c>
      <c r="BV139" s="63">
        <f t="shared" si="354"/>
        <v>55</v>
      </c>
      <c r="BW139" s="63">
        <f t="shared" si="354"/>
        <v>45</v>
      </c>
      <c r="BX139" s="63">
        <f t="shared" si="354"/>
        <v>7</v>
      </c>
      <c r="BY139" s="63">
        <f t="shared" si="354"/>
        <v>2</v>
      </c>
      <c r="BZ139" s="229">
        <f t="shared" si="354"/>
        <v>-17</v>
      </c>
      <c r="CA139" s="229">
        <f t="shared" si="354"/>
        <v>-10</v>
      </c>
      <c r="CB139" s="229">
        <f t="shared" si="354"/>
        <v>18</v>
      </c>
      <c r="CC139" s="367"/>
      <c r="CD139" s="61">
        <f>IF(ISERROR(GETPIVOTDATA("VALUE",'CSS WK pvt'!$J$2,"DT_FILE",CD$8,"COMMODITY",CD$6,"TRIM_CAT",TRIM(B139),"TRIM_LINE",A135))=TRUE,0,GETPIVOTDATA("VALUE",'CSS WK pvt'!$J$2,"DT_FILE",CD$8,"COMMODITY",CD$6,"TRIM_CAT",TRIM(B139),"TRIM_LINE",A135))</f>
        <v>115</v>
      </c>
    </row>
    <row r="140" spans="1:82" s="57" customFormat="1" x14ac:dyDescent="0.3">
      <c r="A140" s="140"/>
      <c r="B140" s="58" t="s">
        <v>34</v>
      </c>
      <c r="C140" s="104">
        <v>3</v>
      </c>
      <c r="D140" s="63">
        <v>3</v>
      </c>
      <c r="E140" s="63">
        <v>3</v>
      </c>
      <c r="F140" s="63">
        <v>3</v>
      </c>
      <c r="G140" s="63">
        <v>1</v>
      </c>
      <c r="H140" s="101">
        <v>1</v>
      </c>
      <c r="I140" s="63">
        <v>1</v>
      </c>
      <c r="J140" s="101">
        <v>1</v>
      </c>
      <c r="K140" s="63"/>
      <c r="L140" s="284"/>
      <c r="M140" s="101"/>
      <c r="N140" s="63"/>
      <c r="O140" s="101"/>
      <c r="P140" s="101">
        <v>1</v>
      </c>
      <c r="Q140" s="63">
        <v>1</v>
      </c>
      <c r="R140" s="101">
        <v>2</v>
      </c>
      <c r="S140" s="63">
        <v>4</v>
      </c>
      <c r="T140" s="101">
        <v>5</v>
      </c>
      <c r="U140" s="229">
        <v>5</v>
      </c>
      <c r="V140" s="229">
        <v>4</v>
      </c>
      <c r="W140" s="229">
        <v>5</v>
      </c>
      <c r="X140" s="319">
        <v>3</v>
      </c>
      <c r="Y140" s="229">
        <v>3</v>
      </c>
      <c r="Z140" s="229">
        <v>3</v>
      </c>
      <c r="AA140" s="229">
        <v>3</v>
      </c>
      <c r="AB140" s="229">
        <v>2</v>
      </c>
      <c r="AC140" s="229">
        <v>2</v>
      </c>
      <c r="AD140" s="229">
        <v>2</v>
      </c>
      <c r="AE140" s="229">
        <v>4</v>
      </c>
      <c r="AF140" s="229">
        <v>1</v>
      </c>
      <c r="AG140" s="229">
        <v>2</v>
      </c>
      <c r="AH140" s="229">
        <v>1</v>
      </c>
      <c r="AI140" s="101">
        <v>3</v>
      </c>
      <c r="AJ140" s="102">
        <v>3</v>
      </c>
      <c r="AK140" s="198">
        <f t="shared" si="351"/>
        <v>-1</v>
      </c>
      <c r="AL140" s="199">
        <f t="shared" si="351"/>
        <v>-0.66666666666666663</v>
      </c>
      <c r="AM140" s="200">
        <f t="shared" si="351"/>
        <v>-0.66666666666666663</v>
      </c>
      <c r="AN140" s="200">
        <f t="shared" si="351"/>
        <v>-0.33333333333333331</v>
      </c>
      <c r="AO140" s="200">
        <f t="shared" si="351"/>
        <v>3</v>
      </c>
      <c r="AP140" s="200">
        <f t="shared" si="351"/>
        <v>4</v>
      </c>
      <c r="AQ140" s="200">
        <f t="shared" si="351"/>
        <v>4</v>
      </c>
      <c r="AR140" s="200">
        <f t="shared" si="351"/>
        <v>3</v>
      </c>
      <c r="AS140" s="200">
        <f t="shared" si="351"/>
        <v>0</v>
      </c>
      <c r="AT140" s="200">
        <f t="shared" si="351"/>
        <v>0</v>
      </c>
      <c r="AU140" s="200">
        <f t="shared" si="352"/>
        <v>0</v>
      </c>
      <c r="AV140" s="200">
        <f t="shared" si="352"/>
        <v>0</v>
      </c>
      <c r="AW140" s="200">
        <f t="shared" si="352"/>
        <v>0</v>
      </c>
      <c r="AX140" s="200">
        <f t="shared" si="352"/>
        <v>1</v>
      </c>
      <c r="AY140" s="200">
        <f t="shared" si="352"/>
        <v>1</v>
      </c>
      <c r="AZ140" s="200">
        <f t="shared" si="352"/>
        <v>0</v>
      </c>
      <c r="BA140" s="200">
        <f t="shared" si="352"/>
        <v>0</v>
      </c>
      <c r="BB140" s="200">
        <f t="shared" si="352"/>
        <v>-0.8</v>
      </c>
      <c r="BC140" s="200">
        <f t="shared" si="352"/>
        <v>-0.6</v>
      </c>
      <c r="BD140" s="335">
        <f t="shared" si="352"/>
        <v>-0.75</v>
      </c>
      <c r="BE140" s="335">
        <f t="shared" si="352"/>
        <v>-0.4</v>
      </c>
      <c r="BF140" s="214">
        <f t="shared" si="352"/>
        <v>0</v>
      </c>
      <c r="BG140" s="104">
        <f t="shared" si="353"/>
        <v>-3</v>
      </c>
      <c r="BH140" s="62">
        <f t="shared" si="353"/>
        <v>-2</v>
      </c>
      <c r="BI140" s="63">
        <f t="shared" si="353"/>
        <v>-2</v>
      </c>
      <c r="BJ140" s="63">
        <f t="shared" si="353"/>
        <v>-1</v>
      </c>
      <c r="BK140" s="63">
        <f t="shared" si="353"/>
        <v>3</v>
      </c>
      <c r="BL140" s="63">
        <f t="shared" si="353"/>
        <v>4</v>
      </c>
      <c r="BM140" s="63">
        <f t="shared" si="353"/>
        <v>4</v>
      </c>
      <c r="BN140" s="63">
        <f t="shared" si="353"/>
        <v>3</v>
      </c>
      <c r="BO140" s="63">
        <f t="shared" si="353"/>
        <v>5</v>
      </c>
      <c r="BP140" s="63">
        <f t="shared" si="353"/>
        <v>3</v>
      </c>
      <c r="BQ140" s="63">
        <f t="shared" si="354"/>
        <v>3</v>
      </c>
      <c r="BR140" s="63">
        <f t="shared" si="354"/>
        <v>3</v>
      </c>
      <c r="BS140" s="63">
        <f t="shared" si="354"/>
        <v>3</v>
      </c>
      <c r="BT140" s="63">
        <f t="shared" si="354"/>
        <v>1</v>
      </c>
      <c r="BU140" s="63">
        <f t="shared" si="354"/>
        <v>1</v>
      </c>
      <c r="BV140" s="63">
        <f t="shared" si="354"/>
        <v>0</v>
      </c>
      <c r="BW140" s="63">
        <f t="shared" si="354"/>
        <v>0</v>
      </c>
      <c r="BX140" s="63">
        <f t="shared" si="354"/>
        <v>-4</v>
      </c>
      <c r="BY140" s="63">
        <f t="shared" si="354"/>
        <v>-3</v>
      </c>
      <c r="BZ140" s="229">
        <f t="shared" si="354"/>
        <v>-3</v>
      </c>
      <c r="CA140" s="229">
        <f t="shared" si="354"/>
        <v>-2</v>
      </c>
      <c r="CB140" s="229">
        <f t="shared" si="354"/>
        <v>0</v>
      </c>
      <c r="CC140" s="367"/>
      <c r="CD140" s="61">
        <f>IF(ISERROR(GETPIVOTDATA("VALUE",'CSS WK pvt'!$J$2,"DT_FILE",CD$8,"COMMODITY",CD$6,"TRIM_CAT",TRIM(B140),"TRIM_LINE",A135))=TRUE,0,GETPIVOTDATA("VALUE",'CSS WK pvt'!$J$2,"DT_FILE",CD$8,"COMMODITY",CD$6,"TRIM_CAT",TRIM(B140),"TRIM_LINE",A135))</f>
        <v>3</v>
      </c>
    </row>
    <row r="141" spans="1:82" s="70" customFormat="1" ht="15" thickBot="1" x14ac:dyDescent="0.35">
      <c r="A141" s="141"/>
      <c r="B141" s="105" t="s">
        <v>35</v>
      </c>
      <c r="C141" s="106">
        <f>SUM(C136:C140)</f>
        <v>11052</v>
      </c>
      <c r="D141" s="107">
        <f t="shared" ref="D141:CD141" si="355">SUM(D136:D140)</f>
        <v>11737</v>
      </c>
      <c r="E141" s="107">
        <f t="shared" si="355"/>
        <v>13356</v>
      </c>
      <c r="F141" s="107">
        <f t="shared" si="355"/>
        <v>14086</v>
      </c>
      <c r="G141" s="107">
        <f t="shared" si="355"/>
        <v>13460</v>
      </c>
      <c r="H141" s="108">
        <f t="shared" si="355"/>
        <v>13309</v>
      </c>
      <c r="I141" s="107">
        <f t="shared" si="355"/>
        <v>13707</v>
      </c>
      <c r="J141" s="108">
        <f t="shared" si="355"/>
        <v>14107</v>
      </c>
      <c r="K141" s="107">
        <f t="shared" si="355"/>
        <v>13274</v>
      </c>
      <c r="L141" s="283">
        <f t="shared" si="355"/>
        <v>12625</v>
      </c>
      <c r="M141" s="108">
        <f t="shared" si="355"/>
        <v>11738</v>
      </c>
      <c r="N141" s="107">
        <f t="shared" si="355"/>
        <v>11635</v>
      </c>
      <c r="O141" s="108">
        <f t="shared" si="355"/>
        <v>10500</v>
      </c>
      <c r="P141" s="108">
        <f t="shared" si="355"/>
        <v>7403</v>
      </c>
      <c r="Q141" s="107">
        <f t="shared" si="355"/>
        <v>6543</v>
      </c>
      <c r="R141" s="108">
        <f t="shared" si="355"/>
        <v>7106</v>
      </c>
      <c r="S141" s="107">
        <f t="shared" si="355"/>
        <v>7584</v>
      </c>
      <c r="T141" s="108">
        <f t="shared" si="355"/>
        <v>7015</v>
      </c>
      <c r="U141" s="231">
        <f t="shared" si="355"/>
        <v>7180</v>
      </c>
      <c r="V141" s="231">
        <f t="shared" si="355"/>
        <v>8926</v>
      </c>
      <c r="W141" s="231">
        <v>9780</v>
      </c>
      <c r="X141" s="321">
        <v>9182</v>
      </c>
      <c r="Y141" s="231">
        <v>9051</v>
      </c>
      <c r="Z141" s="231">
        <v>8741</v>
      </c>
      <c r="AA141" s="231">
        <v>8697</v>
      </c>
      <c r="AB141" s="231">
        <v>8863</v>
      </c>
      <c r="AC141" s="231">
        <v>10991</v>
      </c>
      <c r="AD141" s="231">
        <v>17964</v>
      </c>
      <c r="AE141" s="231">
        <v>22431</v>
      </c>
      <c r="AF141" s="231">
        <v>21717</v>
      </c>
      <c r="AG141" s="231">
        <v>22213</v>
      </c>
      <c r="AH141" s="231">
        <v>21189</v>
      </c>
      <c r="AI141" s="108">
        <v>19228</v>
      </c>
      <c r="AJ141" s="109">
        <v>17378</v>
      </c>
      <c r="AK141" s="216">
        <f t="shared" si="351"/>
        <v>-4.9945711183496201E-2</v>
      </c>
      <c r="AL141" s="216">
        <f t="shared" si="351"/>
        <v>-0.36925960637300842</v>
      </c>
      <c r="AM141" s="216">
        <f t="shared" si="351"/>
        <v>-0.51010781671159033</v>
      </c>
      <c r="AN141" s="216">
        <f t="shared" si="351"/>
        <v>-0.49552747408774672</v>
      </c>
      <c r="AO141" s="216">
        <f t="shared" si="351"/>
        <v>-0.43655274888558693</v>
      </c>
      <c r="AP141" s="216">
        <f t="shared" si="351"/>
        <v>-0.4729130663460816</v>
      </c>
      <c r="AQ141" s="216">
        <f t="shared" si="351"/>
        <v>-0.47618005398701391</v>
      </c>
      <c r="AR141" s="216">
        <f t="shared" si="351"/>
        <v>-0.36726447862763167</v>
      </c>
      <c r="AS141" s="216">
        <f t="shared" si="351"/>
        <v>-0.26322133494048516</v>
      </c>
      <c r="AT141" s="216">
        <f t="shared" si="351"/>
        <v>-0.27271287128712873</v>
      </c>
      <c r="AU141" s="216">
        <f t="shared" si="352"/>
        <v>-0.228914636224229</v>
      </c>
      <c r="AV141" s="216">
        <f t="shared" si="352"/>
        <v>-0.24873227331327891</v>
      </c>
      <c r="AW141" s="216">
        <f t="shared" si="352"/>
        <v>-0.17171428571428571</v>
      </c>
      <c r="AX141" s="216">
        <f t="shared" si="352"/>
        <v>0.19721734431987031</v>
      </c>
      <c r="AY141" s="216">
        <f t="shared" si="352"/>
        <v>0.67981048448723824</v>
      </c>
      <c r="AZ141" s="216">
        <f t="shared" si="352"/>
        <v>1.5280045032367013</v>
      </c>
      <c r="BA141" s="216">
        <f t="shared" si="352"/>
        <v>1.9576740506329113</v>
      </c>
      <c r="BB141" s="216">
        <f t="shared" si="352"/>
        <v>2.0957947255880258</v>
      </c>
      <c r="BC141" s="216">
        <f t="shared" si="352"/>
        <v>2.0937325905292479</v>
      </c>
      <c r="BD141" s="337">
        <f t="shared" si="352"/>
        <v>1.3738516692807528</v>
      </c>
      <c r="BE141" s="337">
        <f t="shared" si="352"/>
        <v>0.96605316973415134</v>
      </c>
      <c r="BF141" s="217">
        <f t="shared" si="352"/>
        <v>0.89261598780222173</v>
      </c>
      <c r="BG141" s="106">
        <f t="shared" si="338"/>
        <v>-552</v>
      </c>
      <c r="BH141" s="108">
        <f t="shared" si="355"/>
        <v>-4334</v>
      </c>
      <c r="BI141" s="107">
        <f t="shared" si="355"/>
        <v>-6813</v>
      </c>
      <c r="BJ141" s="107">
        <f t="shared" si="355"/>
        <v>-6980</v>
      </c>
      <c r="BK141" s="107">
        <f t="shared" ref="BK141:BL141" si="356">SUM(BK136:BK140)</f>
        <v>-5876</v>
      </c>
      <c r="BL141" s="107">
        <f t="shared" si="356"/>
        <v>-6294</v>
      </c>
      <c r="BM141" s="107">
        <f t="shared" ref="BM141:BN141" si="357">SUM(BM136:BM140)</f>
        <v>-6527</v>
      </c>
      <c r="BN141" s="107">
        <f t="shared" si="357"/>
        <v>-5181</v>
      </c>
      <c r="BO141" s="107">
        <f t="shared" ref="BO141:BP141" si="358">SUM(BO136:BO140)</f>
        <v>-3494</v>
      </c>
      <c r="BP141" s="107">
        <f t="shared" si="358"/>
        <v>-3443</v>
      </c>
      <c r="BQ141" s="107">
        <f t="shared" ref="BQ141:BR141" si="359">SUM(BQ136:BQ140)</f>
        <v>-2687</v>
      </c>
      <c r="BR141" s="107">
        <f t="shared" si="359"/>
        <v>-2894</v>
      </c>
      <c r="BS141" s="107">
        <f t="shared" ref="BS141:BT141" si="360">SUM(BS136:BS140)</f>
        <v>-1803</v>
      </c>
      <c r="BT141" s="107">
        <f t="shared" si="360"/>
        <v>1460</v>
      </c>
      <c r="BU141" s="107">
        <f t="shared" ref="BU141:BV141" si="361">SUM(BU136:BU140)</f>
        <v>4448</v>
      </c>
      <c r="BV141" s="107">
        <f t="shared" si="361"/>
        <v>10858</v>
      </c>
      <c r="BW141" s="107">
        <f t="shared" ref="BW141" si="362">SUM(BW136:BW140)</f>
        <v>14847</v>
      </c>
      <c r="BX141" s="107">
        <f t="shared" ref="BX141:BY141" si="363">SUM(BX136:BX140)</f>
        <v>14702</v>
      </c>
      <c r="BY141" s="107">
        <f t="shared" si="363"/>
        <v>15033</v>
      </c>
      <c r="BZ141" s="231">
        <f t="shared" ref="BZ141:CA141" si="364">SUM(BZ136:BZ140)</f>
        <v>12263</v>
      </c>
      <c r="CA141" s="231">
        <f t="shared" si="364"/>
        <v>9448</v>
      </c>
      <c r="CB141" s="231">
        <f t="shared" ref="CB141" si="365">SUM(CB136:CB140)</f>
        <v>8196</v>
      </c>
      <c r="CC141" s="368"/>
      <c r="CD141" s="108">
        <f t="shared" si="355"/>
        <v>17378</v>
      </c>
    </row>
    <row r="142" spans="1:82" ht="15" thickTop="1" x14ac:dyDescent="0.3">
      <c r="A142" s="140">
        <v>20</v>
      </c>
      <c r="B142" s="96" t="s">
        <v>416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285"/>
      <c r="M142" s="89"/>
      <c r="N142" s="88"/>
      <c r="O142" s="89"/>
      <c r="P142" s="88"/>
      <c r="Q142" s="88"/>
      <c r="R142" s="88"/>
      <c r="S142" s="88"/>
      <c r="T142" s="88"/>
      <c r="U142" s="239"/>
      <c r="V142" s="239"/>
      <c r="W142" s="239"/>
      <c r="X142" s="279"/>
      <c r="Y142" s="29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88"/>
      <c r="AJ142" s="382"/>
      <c r="AK142" s="194"/>
      <c r="AL142" s="195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328"/>
      <c r="BE142" s="328"/>
      <c r="BF142" s="197"/>
      <c r="BG142" s="87"/>
      <c r="BH142" s="90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344"/>
      <c r="CA142" s="344"/>
      <c r="CB142" s="344"/>
      <c r="CC142" s="369"/>
      <c r="CD142" s="89"/>
    </row>
    <row r="143" spans="1:82" x14ac:dyDescent="0.3">
      <c r="A143" s="140"/>
      <c r="B143" s="39" t="s">
        <v>30</v>
      </c>
      <c r="C143" s="92">
        <v>30955905.370000001</v>
      </c>
      <c r="D143" s="93">
        <v>25608881.640000001</v>
      </c>
      <c r="E143" s="93">
        <v>24214210.129999999</v>
      </c>
      <c r="F143" s="35">
        <v>28050500.579999998</v>
      </c>
      <c r="G143" s="93">
        <v>35332062.869999997</v>
      </c>
      <c r="H143" s="93">
        <v>43437884.590000004</v>
      </c>
      <c r="I143" s="93">
        <v>36535956.539999999</v>
      </c>
      <c r="J143" s="93">
        <v>28964607.890000001</v>
      </c>
      <c r="K143" s="93">
        <v>28844285.550000001</v>
      </c>
      <c r="L143" s="277">
        <v>35487362.270000003</v>
      </c>
      <c r="M143" s="35">
        <v>40109691.350000001</v>
      </c>
      <c r="N143" s="93">
        <v>35265330.689999998</v>
      </c>
      <c r="O143" s="35">
        <v>31722304.539999999</v>
      </c>
      <c r="P143" s="93">
        <v>30721872</v>
      </c>
      <c r="Q143" s="93">
        <v>30670306</v>
      </c>
      <c r="R143" s="93">
        <v>30343883</v>
      </c>
      <c r="S143" s="93">
        <v>50130186</v>
      </c>
      <c r="T143" s="93">
        <v>56510922</v>
      </c>
      <c r="U143" s="244">
        <v>41536092</v>
      </c>
      <c r="V143" s="244">
        <v>33793292</v>
      </c>
      <c r="W143" s="244">
        <v>32735525</v>
      </c>
      <c r="X143" s="277">
        <v>37136728</v>
      </c>
      <c r="Y143" s="311">
        <v>44668886</v>
      </c>
      <c r="Z143" s="244">
        <v>43166544</v>
      </c>
      <c r="AA143" s="244">
        <v>35478218</v>
      </c>
      <c r="AB143" s="244">
        <v>30118069</v>
      </c>
      <c r="AC143" s="244">
        <v>27584991</v>
      </c>
      <c r="AD143" s="244">
        <v>31449587</v>
      </c>
      <c r="AE143" s="244">
        <v>44457923</v>
      </c>
      <c r="AF143" s="244">
        <v>43111533</v>
      </c>
      <c r="AG143" s="244">
        <v>45062869</v>
      </c>
      <c r="AH143" s="244">
        <v>35956617</v>
      </c>
      <c r="AI143" s="93">
        <v>30088634</v>
      </c>
      <c r="AJ143" s="389">
        <v>40246756</v>
      </c>
      <c r="AK143" s="198">
        <f t="shared" ref="AK143:AT148" si="366">IF(ISERROR((O143-C143)/C143)=TRUE,0,(O143-C143)/C143)</f>
        <v>2.4757769505999689E-2</v>
      </c>
      <c r="AL143" s="199">
        <f t="shared" si="366"/>
        <v>0.19965691715384098</v>
      </c>
      <c r="AM143" s="200">
        <f t="shared" si="366"/>
        <v>0.26662426052053101</v>
      </c>
      <c r="AN143" s="200">
        <f t="shared" si="366"/>
        <v>8.1759055010775211E-2</v>
      </c>
      <c r="AO143" s="200">
        <f t="shared" si="366"/>
        <v>0.41882986522603805</v>
      </c>
      <c r="AP143" s="200">
        <f t="shared" si="366"/>
        <v>0.3009593476614556</v>
      </c>
      <c r="AQ143" s="200">
        <f t="shared" si="366"/>
        <v>0.13685519508777041</v>
      </c>
      <c r="AR143" s="200">
        <f t="shared" si="366"/>
        <v>0.1667098041975254</v>
      </c>
      <c r="AS143" s="200">
        <f t="shared" si="366"/>
        <v>0.13490503840889895</v>
      </c>
      <c r="AT143" s="200">
        <f t="shared" si="366"/>
        <v>4.6477552133941585E-2</v>
      </c>
      <c r="AU143" s="200">
        <f t="shared" ref="AU143:BF148" si="367">IF(ISERROR((Y143-M143)/M143)=TRUE,0,(Y143-M143)/M143)</f>
        <v>0.11366815591314687</v>
      </c>
      <c r="AV143" s="200">
        <f t="shared" si="367"/>
        <v>0.22405045282165773</v>
      </c>
      <c r="AW143" s="200">
        <f t="shared" si="367"/>
        <v>0.1183997668033232</v>
      </c>
      <c r="AX143" s="200">
        <f t="shared" si="367"/>
        <v>-1.9653847916559251E-2</v>
      </c>
      <c r="AY143" s="200">
        <f t="shared" si="367"/>
        <v>-0.10059615968617985</v>
      </c>
      <c r="AZ143" s="200">
        <f t="shared" si="367"/>
        <v>3.6439107018702913E-2</v>
      </c>
      <c r="BA143" s="200">
        <f t="shared" si="367"/>
        <v>-0.11315064739636115</v>
      </c>
      <c r="BB143" s="200">
        <f t="shared" si="367"/>
        <v>-0.23711149147416141</v>
      </c>
      <c r="BC143" s="200">
        <f t="shared" si="367"/>
        <v>8.4908734312318074E-2</v>
      </c>
      <c r="BD143" s="333">
        <f t="shared" si="367"/>
        <v>6.4016403018681931E-2</v>
      </c>
      <c r="BE143" s="333">
        <f t="shared" si="367"/>
        <v>-8.0856836724017708E-2</v>
      </c>
      <c r="BF143" s="170">
        <f t="shared" si="367"/>
        <v>8.3745342346800186E-2</v>
      </c>
      <c r="BG143" s="92">
        <f t="shared" ref="BG143:BP147" si="368">O143-C143</f>
        <v>766399.16999999806</v>
      </c>
      <c r="BH143" s="62">
        <f t="shared" si="368"/>
        <v>5112990.3599999994</v>
      </c>
      <c r="BI143" s="63">
        <f t="shared" si="368"/>
        <v>6456095.870000001</v>
      </c>
      <c r="BJ143" s="63">
        <f t="shared" si="368"/>
        <v>2293382.4200000018</v>
      </c>
      <c r="BK143" s="63">
        <f t="shared" si="368"/>
        <v>14798123.130000003</v>
      </c>
      <c r="BL143" s="63">
        <f t="shared" si="368"/>
        <v>13073037.409999996</v>
      </c>
      <c r="BM143" s="63">
        <f t="shared" si="368"/>
        <v>5000135.4600000009</v>
      </c>
      <c r="BN143" s="63">
        <f t="shared" si="368"/>
        <v>4828684.1099999994</v>
      </c>
      <c r="BO143" s="63">
        <f t="shared" si="368"/>
        <v>3891239.4499999993</v>
      </c>
      <c r="BP143" s="63">
        <f t="shared" si="368"/>
        <v>1649365.7299999967</v>
      </c>
      <c r="BQ143" s="63">
        <f t="shared" ref="BQ143:CB147" si="369">Y143-M143</f>
        <v>4559194.6499999985</v>
      </c>
      <c r="BR143" s="63">
        <f t="shared" si="369"/>
        <v>7901213.3100000024</v>
      </c>
      <c r="BS143" s="63">
        <f t="shared" si="369"/>
        <v>3755913.4600000009</v>
      </c>
      <c r="BT143" s="63">
        <f t="shared" si="369"/>
        <v>-603803</v>
      </c>
      <c r="BU143" s="63">
        <f t="shared" si="369"/>
        <v>-3085315</v>
      </c>
      <c r="BV143" s="63">
        <f t="shared" si="369"/>
        <v>1105704</v>
      </c>
      <c r="BW143" s="63">
        <f t="shared" si="369"/>
        <v>-5672263</v>
      </c>
      <c r="BX143" s="63">
        <f t="shared" si="369"/>
        <v>-13399389</v>
      </c>
      <c r="BY143" s="63">
        <f t="shared" si="369"/>
        <v>3526777</v>
      </c>
      <c r="BZ143" s="352">
        <f t="shared" si="369"/>
        <v>2163325</v>
      </c>
      <c r="CA143" s="352">
        <f t="shared" si="369"/>
        <v>-2646891</v>
      </c>
      <c r="CB143" s="350">
        <f t="shared" si="369"/>
        <v>3110028</v>
      </c>
      <c r="CC143" s="369"/>
      <c r="CD143" s="61">
        <f>IF(ISERROR(GETPIVOTDATA("VALUE",'CSS WK pvt'!$J$2,"DT_FILE",CD$8,"COMMODITY",CD$6,"TRIM_CAT",TRIM(B143),"TRIM_LINE",A142))=TRUE,0,GETPIVOTDATA("VALUE",'CSS WK pvt'!$J$2,"DT_FILE",CD$8,"COMMODITY",CD$6,"TRIM_CAT",TRIM(B143),"TRIM_LINE",A142))</f>
        <v>40246756</v>
      </c>
    </row>
    <row r="144" spans="1:82" x14ac:dyDescent="0.3">
      <c r="A144" s="140"/>
      <c r="B144" s="39" t="s">
        <v>31</v>
      </c>
      <c r="C144" s="92">
        <v>2576328.0299999998</v>
      </c>
      <c r="D144" s="93">
        <v>2146607.7000000002</v>
      </c>
      <c r="E144" s="93">
        <v>1973846.67</v>
      </c>
      <c r="F144" s="35">
        <v>2095655.5</v>
      </c>
      <c r="G144" s="93">
        <v>2344416.08</v>
      </c>
      <c r="H144" s="93">
        <v>3020792.25</v>
      </c>
      <c r="I144" s="93">
        <v>2653929.88</v>
      </c>
      <c r="J144" s="93">
        <v>2248410.94</v>
      </c>
      <c r="K144" s="93">
        <v>2269251.4300000002</v>
      </c>
      <c r="L144" s="277">
        <v>2737026.97</v>
      </c>
      <c r="M144" s="35">
        <v>3088910.87</v>
      </c>
      <c r="N144" s="93">
        <v>2479572.21</v>
      </c>
      <c r="O144" s="35">
        <v>2232924.37</v>
      </c>
      <c r="P144" s="93">
        <v>2227272</v>
      </c>
      <c r="Q144" s="93">
        <v>2105180</v>
      </c>
      <c r="R144" s="93">
        <v>1948791</v>
      </c>
      <c r="S144" s="93">
        <v>3017630</v>
      </c>
      <c r="T144" s="93">
        <v>3398271</v>
      </c>
      <c r="U144" s="244">
        <v>2628614</v>
      </c>
      <c r="V144" s="244">
        <v>1834067</v>
      </c>
      <c r="W144" s="244">
        <v>1958285</v>
      </c>
      <c r="X144" s="277">
        <v>1987452</v>
      </c>
      <c r="Y144" s="311">
        <v>2773896</v>
      </c>
      <c r="Z144" s="244">
        <v>2754881</v>
      </c>
      <c r="AA144" s="244">
        <v>2397289</v>
      </c>
      <c r="AB144" s="244">
        <v>2041990</v>
      </c>
      <c r="AC144" s="244">
        <v>1867966</v>
      </c>
      <c r="AD144" s="244">
        <v>1895217</v>
      </c>
      <c r="AE144" s="244">
        <v>2936391</v>
      </c>
      <c r="AF144" s="244">
        <v>2212175</v>
      </c>
      <c r="AG144" s="244">
        <v>2253602</v>
      </c>
      <c r="AH144" s="244">
        <v>1913348</v>
      </c>
      <c r="AI144" s="93">
        <v>1817978</v>
      </c>
      <c r="AJ144" s="389">
        <v>2425722</v>
      </c>
      <c r="AK144" s="198">
        <f t="shared" si="366"/>
        <v>-0.13329190072119804</v>
      </c>
      <c r="AL144" s="199">
        <f t="shared" si="366"/>
        <v>3.7577569483236178E-2</v>
      </c>
      <c r="AM144" s="200">
        <f t="shared" si="366"/>
        <v>6.6536743707655915E-2</v>
      </c>
      <c r="AN144" s="200">
        <f t="shared" si="366"/>
        <v>-7.008045931213408E-2</v>
      </c>
      <c r="AO144" s="200">
        <f t="shared" si="366"/>
        <v>0.28715633105536448</v>
      </c>
      <c r="AP144" s="200">
        <f t="shared" si="366"/>
        <v>0.12496018221709884</v>
      </c>
      <c r="AQ144" s="200">
        <f t="shared" si="366"/>
        <v>-9.5390161551668004E-3</v>
      </c>
      <c r="AR144" s="200">
        <f t="shared" si="366"/>
        <v>-0.18428301189461388</v>
      </c>
      <c r="AS144" s="200">
        <f t="shared" si="366"/>
        <v>-0.13703480623123376</v>
      </c>
      <c r="AT144" s="200">
        <f t="shared" si="366"/>
        <v>-0.27386466345269522</v>
      </c>
      <c r="AU144" s="200">
        <f t="shared" si="367"/>
        <v>-0.10198250556837857</v>
      </c>
      <c r="AV144" s="200">
        <f t="shared" si="367"/>
        <v>0.11103076122957518</v>
      </c>
      <c r="AW144" s="200">
        <f t="shared" si="367"/>
        <v>7.3609582217959255E-2</v>
      </c>
      <c r="AX144" s="200">
        <f t="shared" si="367"/>
        <v>-8.3187863898078002E-2</v>
      </c>
      <c r="AY144" s="200">
        <f t="shared" si="367"/>
        <v>-0.11268110090348568</v>
      </c>
      <c r="AZ144" s="200">
        <f t="shared" si="367"/>
        <v>-2.7490890505959847E-2</v>
      </c>
      <c r="BA144" s="200">
        <f t="shared" si="367"/>
        <v>-2.6921458230465631E-2</v>
      </c>
      <c r="BB144" s="200">
        <f t="shared" si="367"/>
        <v>-0.34902925634830184</v>
      </c>
      <c r="BC144" s="200">
        <f t="shared" si="367"/>
        <v>-0.14266529813810624</v>
      </c>
      <c r="BD144" s="333">
        <f t="shared" si="367"/>
        <v>4.3226883205466318E-2</v>
      </c>
      <c r="BE144" s="333">
        <f t="shared" si="367"/>
        <v>-7.1647895990624447E-2</v>
      </c>
      <c r="BF144" s="170">
        <f t="shared" si="367"/>
        <v>0.22051853327778481</v>
      </c>
      <c r="BG144" s="92">
        <f t="shared" si="368"/>
        <v>-343403.65999999968</v>
      </c>
      <c r="BH144" s="62">
        <f t="shared" si="368"/>
        <v>80664.299999999814</v>
      </c>
      <c r="BI144" s="63">
        <f t="shared" si="368"/>
        <v>131333.33000000007</v>
      </c>
      <c r="BJ144" s="63">
        <f t="shared" si="368"/>
        <v>-146864.5</v>
      </c>
      <c r="BK144" s="63">
        <f t="shared" si="368"/>
        <v>673213.91999999993</v>
      </c>
      <c r="BL144" s="63">
        <f t="shared" si="368"/>
        <v>377478.75</v>
      </c>
      <c r="BM144" s="63">
        <f t="shared" si="368"/>
        <v>-25315.879999999888</v>
      </c>
      <c r="BN144" s="63">
        <f t="shared" si="368"/>
        <v>-414343.93999999994</v>
      </c>
      <c r="BO144" s="63">
        <f t="shared" si="368"/>
        <v>-310966.43000000017</v>
      </c>
      <c r="BP144" s="63">
        <f t="shared" si="368"/>
        <v>-749574.9700000002</v>
      </c>
      <c r="BQ144" s="63">
        <f t="shared" si="369"/>
        <v>-315014.87000000011</v>
      </c>
      <c r="BR144" s="63">
        <f t="shared" si="369"/>
        <v>275308.79000000004</v>
      </c>
      <c r="BS144" s="63">
        <f t="shared" si="369"/>
        <v>164364.62999999989</v>
      </c>
      <c r="BT144" s="63">
        <f t="shared" si="369"/>
        <v>-185282</v>
      </c>
      <c r="BU144" s="63">
        <f t="shared" si="369"/>
        <v>-237214</v>
      </c>
      <c r="BV144" s="63">
        <f t="shared" si="369"/>
        <v>-53574</v>
      </c>
      <c r="BW144" s="63">
        <f t="shared" si="369"/>
        <v>-81239</v>
      </c>
      <c r="BX144" s="63">
        <f t="shared" si="369"/>
        <v>-1186096</v>
      </c>
      <c r="BY144" s="63">
        <f t="shared" si="369"/>
        <v>-375012</v>
      </c>
      <c r="BZ144" s="352">
        <f t="shared" si="369"/>
        <v>79281</v>
      </c>
      <c r="CA144" s="352">
        <f t="shared" si="369"/>
        <v>-140307</v>
      </c>
      <c r="CB144" s="350">
        <f t="shared" si="369"/>
        <v>438270</v>
      </c>
      <c r="CC144" s="369"/>
      <c r="CD144" s="61">
        <f>IF(ISERROR(GETPIVOTDATA("VALUE",'CSS WK pvt'!$J$2,"DT_FILE",CD$8,"COMMODITY",CD$6,"TRIM_CAT",TRIM(B144),"TRIM_LINE",A142))=TRUE,0,GETPIVOTDATA("VALUE",'CSS WK pvt'!$J$2,"DT_FILE",CD$8,"COMMODITY",CD$6,"TRIM_CAT",TRIM(B144),"TRIM_LINE",A142))</f>
        <v>2425722</v>
      </c>
    </row>
    <row r="145" spans="1:82" x14ac:dyDescent="0.3">
      <c r="A145" s="140"/>
      <c r="B145" s="39" t="s">
        <v>32</v>
      </c>
      <c r="C145" s="92">
        <v>7431596.1399999997</v>
      </c>
      <c r="D145" s="93">
        <v>6556674.79</v>
      </c>
      <c r="E145" s="93">
        <v>5872706.4800000004</v>
      </c>
      <c r="F145" s="35">
        <v>6449980.5700000003</v>
      </c>
      <c r="G145" s="93">
        <v>7156248.5700000003</v>
      </c>
      <c r="H145" s="93">
        <v>7897689.1100000003</v>
      </c>
      <c r="I145" s="93">
        <v>7528842.9100000001</v>
      </c>
      <c r="J145" s="93">
        <v>6451058.9500000002</v>
      </c>
      <c r="K145" s="93">
        <v>6342638.6500000004</v>
      </c>
      <c r="L145" s="277">
        <v>7671335.7800000003</v>
      </c>
      <c r="M145" s="35">
        <v>8364727.5499999998</v>
      </c>
      <c r="N145" s="93">
        <v>7831699.0800000001</v>
      </c>
      <c r="O145" s="35">
        <v>7211183.5999999996</v>
      </c>
      <c r="P145" s="93">
        <v>6907526</v>
      </c>
      <c r="Q145" s="93">
        <v>5864376</v>
      </c>
      <c r="R145" s="93">
        <v>5949302</v>
      </c>
      <c r="S145" s="93">
        <v>7991086</v>
      </c>
      <c r="T145" s="93">
        <v>9073282</v>
      </c>
      <c r="U145" s="244">
        <v>7607765</v>
      </c>
      <c r="V145" s="244">
        <v>6630870</v>
      </c>
      <c r="W145" s="244">
        <v>6610177</v>
      </c>
      <c r="X145" s="277">
        <v>7379405</v>
      </c>
      <c r="Y145" s="311">
        <v>8562049</v>
      </c>
      <c r="Z145" s="244">
        <v>8943522</v>
      </c>
      <c r="AA145" s="244">
        <v>7587101</v>
      </c>
      <c r="AB145" s="244">
        <v>6720670</v>
      </c>
      <c r="AC145" s="244">
        <v>6101365</v>
      </c>
      <c r="AD145" s="244">
        <v>6646181</v>
      </c>
      <c r="AE145" s="244">
        <v>8113822</v>
      </c>
      <c r="AF145" s="244">
        <v>7839958</v>
      </c>
      <c r="AG145" s="244">
        <v>8433365</v>
      </c>
      <c r="AH145" s="244">
        <v>7713776</v>
      </c>
      <c r="AI145" s="93">
        <v>6904720</v>
      </c>
      <c r="AJ145" s="389">
        <v>8423273</v>
      </c>
      <c r="AK145" s="198">
        <f t="shared" si="366"/>
        <v>-2.965884257537171E-2</v>
      </c>
      <c r="AL145" s="199">
        <f t="shared" si="366"/>
        <v>5.3510540210886373E-2</v>
      </c>
      <c r="AM145" s="200">
        <f t="shared" si="366"/>
        <v>-1.4185078086859275E-3</v>
      </c>
      <c r="AN145" s="200">
        <f t="shared" si="366"/>
        <v>-7.7624818333367512E-2</v>
      </c>
      <c r="AO145" s="200">
        <f t="shared" si="366"/>
        <v>0.11665852881351209</v>
      </c>
      <c r="AP145" s="200">
        <f t="shared" si="366"/>
        <v>0.14885276865500718</v>
      </c>
      <c r="AQ145" s="200">
        <f t="shared" si="366"/>
        <v>1.0482632051622903E-2</v>
      </c>
      <c r="AR145" s="200">
        <f t="shared" si="366"/>
        <v>2.7873106011533162E-2</v>
      </c>
      <c r="AS145" s="200">
        <f t="shared" si="366"/>
        <v>4.2180922603875536E-2</v>
      </c>
      <c r="AT145" s="200">
        <f t="shared" si="366"/>
        <v>-3.8054751919619434E-2</v>
      </c>
      <c r="AU145" s="200">
        <f t="shared" si="367"/>
        <v>2.3589704365206753E-2</v>
      </c>
      <c r="AV145" s="200">
        <f t="shared" si="367"/>
        <v>0.14196445862421975</v>
      </c>
      <c r="AW145" s="200">
        <f t="shared" si="367"/>
        <v>5.2129777974312064E-2</v>
      </c>
      <c r="AX145" s="200">
        <f t="shared" si="367"/>
        <v>-2.7051074436780984E-2</v>
      </c>
      <c r="AY145" s="200">
        <f t="shared" si="367"/>
        <v>4.0411631177809881E-2</v>
      </c>
      <c r="AZ145" s="200">
        <f t="shared" si="367"/>
        <v>0.11713626237161939</v>
      </c>
      <c r="BA145" s="200">
        <f t="shared" si="367"/>
        <v>1.535911389265489E-2</v>
      </c>
      <c r="BB145" s="200">
        <f t="shared" si="367"/>
        <v>-0.13592920400798741</v>
      </c>
      <c r="BC145" s="200">
        <f t="shared" si="367"/>
        <v>0.10852070220360381</v>
      </c>
      <c r="BD145" s="333">
        <f t="shared" si="367"/>
        <v>0.16331280812321761</v>
      </c>
      <c r="BE145" s="333">
        <f t="shared" si="367"/>
        <v>4.4559018616294237E-2</v>
      </c>
      <c r="BF145" s="170">
        <f t="shared" si="367"/>
        <v>0.1414569331809272</v>
      </c>
      <c r="BG145" s="92">
        <f t="shared" si="368"/>
        <v>-220412.54000000004</v>
      </c>
      <c r="BH145" s="62">
        <f t="shared" si="368"/>
        <v>350851.20999999996</v>
      </c>
      <c r="BI145" s="63">
        <f t="shared" si="368"/>
        <v>-8330.480000000447</v>
      </c>
      <c r="BJ145" s="63">
        <f t="shared" si="368"/>
        <v>-500678.5700000003</v>
      </c>
      <c r="BK145" s="63">
        <f t="shared" si="368"/>
        <v>834837.4299999997</v>
      </c>
      <c r="BL145" s="63">
        <f t="shared" si="368"/>
        <v>1175592.8899999997</v>
      </c>
      <c r="BM145" s="63">
        <f t="shared" si="368"/>
        <v>78922.089999999851</v>
      </c>
      <c r="BN145" s="63">
        <f t="shared" si="368"/>
        <v>179811.04999999981</v>
      </c>
      <c r="BO145" s="63">
        <f t="shared" si="368"/>
        <v>267538.34999999963</v>
      </c>
      <c r="BP145" s="63">
        <f t="shared" si="368"/>
        <v>-291930.78000000026</v>
      </c>
      <c r="BQ145" s="63">
        <f t="shared" si="369"/>
        <v>197321.45000000019</v>
      </c>
      <c r="BR145" s="63">
        <f t="shared" si="369"/>
        <v>1111822.92</v>
      </c>
      <c r="BS145" s="63">
        <f t="shared" si="369"/>
        <v>375917.40000000037</v>
      </c>
      <c r="BT145" s="63">
        <f t="shared" si="369"/>
        <v>-186856</v>
      </c>
      <c r="BU145" s="63">
        <f t="shared" si="369"/>
        <v>236989</v>
      </c>
      <c r="BV145" s="63">
        <f t="shared" si="369"/>
        <v>696879</v>
      </c>
      <c r="BW145" s="63">
        <f t="shared" si="369"/>
        <v>122736</v>
      </c>
      <c r="BX145" s="63">
        <f t="shared" si="369"/>
        <v>-1233324</v>
      </c>
      <c r="BY145" s="63">
        <f t="shared" si="369"/>
        <v>825600</v>
      </c>
      <c r="BZ145" s="352">
        <f t="shared" si="369"/>
        <v>1082906</v>
      </c>
      <c r="CA145" s="352">
        <f t="shared" si="369"/>
        <v>294543</v>
      </c>
      <c r="CB145" s="350">
        <f t="shared" si="369"/>
        <v>1043868</v>
      </c>
      <c r="CC145" s="369"/>
      <c r="CD145" s="61">
        <f>IF(ISERROR(GETPIVOTDATA("VALUE",'CSS WK pvt'!$J$2,"DT_FILE",CD$8,"COMMODITY",CD$6,"TRIM_CAT",TRIM(B145),"TRIM_LINE",A142))=TRUE,0,GETPIVOTDATA("VALUE",'CSS WK pvt'!$J$2,"DT_FILE",CD$8,"COMMODITY",CD$6,"TRIM_CAT",TRIM(B145),"TRIM_LINE",A142))</f>
        <v>8423273</v>
      </c>
    </row>
    <row r="146" spans="1:82" x14ac:dyDescent="0.3">
      <c r="A146" s="140"/>
      <c r="B146" s="39" t="s">
        <v>33</v>
      </c>
      <c r="C146" s="92">
        <v>12767529.970000001</v>
      </c>
      <c r="D146" s="93">
        <v>11641174.460000001</v>
      </c>
      <c r="E146" s="93">
        <v>10810663.779999999</v>
      </c>
      <c r="F146" s="35">
        <v>11347866.26</v>
      </c>
      <c r="G146" s="93">
        <v>12030757.539999999</v>
      </c>
      <c r="H146" s="93">
        <v>12527809.9</v>
      </c>
      <c r="I146" s="93">
        <v>12330253.73</v>
      </c>
      <c r="J146" s="93">
        <v>11208640.119999999</v>
      </c>
      <c r="K146" s="93">
        <v>10567197.029999999</v>
      </c>
      <c r="L146" s="277">
        <v>12431401.4</v>
      </c>
      <c r="M146" s="35">
        <v>13672163.85</v>
      </c>
      <c r="N146" s="93">
        <v>12927090.75</v>
      </c>
      <c r="O146" s="35">
        <v>11710033.289999999</v>
      </c>
      <c r="P146" s="93">
        <v>12099491</v>
      </c>
      <c r="Q146" s="93">
        <v>10666033</v>
      </c>
      <c r="R146" s="93">
        <v>11148120</v>
      </c>
      <c r="S146" s="93">
        <v>12768487</v>
      </c>
      <c r="T146" s="93">
        <v>16258216</v>
      </c>
      <c r="U146" s="244">
        <v>12477860</v>
      </c>
      <c r="V146" s="244">
        <v>11517227</v>
      </c>
      <c r="W146" s="244">
        <v>10751479</v>
      </c>
      <c r="X146" s="277">
        <v>13013124</v>
      </c>
      <c r="Y146" s="311">
        <v>13508835</v>
      </c>
      <c r="Z146" s="244">
        <v>15187761</v>
      </c>
      <c r="AA146" s="244">
        <v>12859011</v>
      </c>
      <c r="AB146" s="244">
        <v>11333506</v>
      </c>
      <c r="AC146" s="244">
        <v>10743272</v>
      </c>
      <c r="AD146" s="244">
        <v>11877011</v>
      </c>
      <c r="AE146" s="244">
        <v>13940579</v>
      </c>
      <c r="AF146" s="244">
        <v>12771668</v>
      </c>
      <c r="AG146" s="244">
        <v>13901535</v>
      </c>
      <c r="AH146" s="244">
        <v>18758288</v>
      </c>
      <c r="AI146" s="93">
        <v>12780039</v>
      </c>
      <c r="AJ146" s="389">
        <v>13692645</v>
      </c>
      <c r="AK146" s="198">
        <f t="shared" si="366"/>
        <v>-8.2827037217442417E-2</v>
      </c>
      <c r="AL146" s="199">
        <f t="shared" si="366"/>
        <v>3.9370300786644087E-2</v>
      </c>
      <c r="AM146" s="200">
        <f t="shared" si="366"/>
        <v>-1.337852910267822E-2</v>
      </c>
      <c r="AN146" s="200">
        <f t="shared" si="366"/>
        <v>-1.7602098528785425E-2</v>
      </c>
      <c r="AO146" s="200">
        <f t="shared" si="366"/>
        <v>6.1320283244607802E-2</v>
      </c>
      <c r="AP146" s="200">
        <f t="shared" si="366"/>
        <v>0.29777001166021838</v>
      </c>
      <c r="AQ146" s="200">
        <f t="shared" si="366"/>
        <v>1.197106509178052E-2</v>
      </c>
      <c r="AR146" s="200">
        <f t="shared" si="366"/>
        <v>2.7531161380529794E-2</v>
      </c>
      <c r="AS146" s="200">
        <f t="shared" si="366"/>
        <v>1.7439058766182642E-2</v>
      </c>
      <c r="AT146" s="200">
        <f t="shared" si="366"/>
        <v>4.6794611587395098E-2</v>
      </c>
      <c r="AU146" s="200">
        <f t="shared" si="367"/>
        <v>-1.1946086354136227E-2</v>
      </c>
      <c r="AV146" s="200">
        <f t="shared" si="367"/>
        <v>0.17487850079492945</v>
      </c>
      <c r="AW146" s="200">
        <f t="shared" si="367"/>
        <v>9.8119081436018787E-2</v>
      </c>
      <c r="AX146" s="200">
        <f t="shared" si="367"/>
        <v>-6.3307208542904822E-2</v>
      </c>
      <c r="AY146" s="200">
        <f t="shared" si="367"/>
        <v>7.2415864454947777E-3</v>
      </c>
      <c r="AZ146" s="200">
        <f t="shared" si="367"/>
        <v>6.5382414254600771E-2</v>
      </c>
      <c r="BA146" s="200">
        <f t="shared" si="367"/>
        <v>9.1795684171507561E-2</v>
      </c>
      <c r="BB146" s="200">
        <f t="shared" si="367"/>
        <v>-0.21444837490164972</v>
      </c>
      <c r="BC146" s="200">
        <f t="shared" si="367"/>
        <v>0.11409608698927541</v>
      </c>
      <c r="BD146" s="333">
        <f t="shared" si="367"/>
        <v>0.62871566219889563</v>
      </c>
      <c r="BE146" s="333">
        <f t="shared" si="367"/>
        <v>0.18867729732811644</v>
      </c>
      <c r="BF146" s="170">
        <f t="shared" si="367"/>
        <v>5.2218129943278797E-2</v>
      </c>
      <c r="BG146" s="92">
        <f t="shared" si="368"/>
        <v>-1057496.6800000016</v>
      </c>
      <c r="BH146" s="62">
        <f t="shared" si="368"/>
        <v>458316.53999999911</v>
      </c>
      <c r="BI146" s="63">
        <f t="shared" si="368"/>
        <v>-144630.77999999933</v>
      </c>
      <c r="BJ146" s="63">
        <f t="shared" si="368"/>
        <v>-199746.25999999978</v>
      </c>
      <c r="BK146" s="63">
        <f t="shared" si="368"/>
        <v>737729.46000000089</v>
      </c>
      <c r="BL146" s="63">
        <f t="shared" si="368"/>
        <v>3730406.0999999996</v>
      </c>
      <c r="BM146" s="63">
        <f t="shared" si="368"/>
        <v>147606.26999999955</v>
      </c>
      <c r="BN146" s="63">
        <f t="shared" si="368"/>
        <v>308586.88000000082</v>
      </c>
      <c r="BO146" s="63">
        <f t="shared" si="368"/>
        <v>184281.97000000067</v>
      </c>
      <c r="BP146" s="63">
        <f t="shared" si="368"/>
        <v>581722.59999999963</v>
      </c>
      <c r="BQ146" s="63">
        <f t="shared" si="369"/>
        <v>-163328.84999999963</v>
      </c>
      <c r="BR146" s="63">
        <f t="shared" si="369"/>
        <v>2260670.25</v>
      </c>
      <c r="BS146" s="63">
        <f t="shared" si="369"/>
        <v>1148977.7100000009</v>
      </c>
      <c r="BT146" s="63">
        <f t="shared" si="369"/>
        <v>-765985</v>
      </c>
      <c r="BU146" s="63">
        <f t="shared" si="369"/>
        <v>77239</v>
      </c>
      <c r="BV146" s="63">
        <f t="shared" si="369"/>
        <v>728891</v>
      </c>
      <c r="BW146" s="63">
        <f t="shared" si="369"/>
        <v>1172092</v>
      </c>
      <c r="BX146" s="63">
        <f t="shared" si="369"/>
        <v>-3486548</v>
      </c>
      <c r="BY146" s="63">
        <f t="shared" si="369"/>
        <v>1423675</v>
      </c>
      <c r="BZ146" s="352">
        <f t="shared" si="369"/>
        <v>7241061</v>
      </c>
      <c r="CA146" s="352">
        <f t="shared" si="369"/>
        <v>2028560</v>
      </c>
      <c r="CB146" s="350">
        <f t="shared" si="369"/>
        <v>679521</v>
      </c>
      <c r="CC146" s="369"/>
      <c r="CD146" s="61">
        <f>IF(ISERROR(GETPIVOTDATA("VALUE",'CSS WK pvt'!$J$2,"DT_FILE",CD$8,"COMMODITY",CD$6,"TRIM_CAT",TRIM(B146),"TRIM_LINE",A142))=TRUE,0,GETPIVOTDATA("VALUE",'CSS WK pvt'!$J$2,"DT_FILE",CD$8,"COMMODITY",CD$6,"TRIM_CAT",TRIM(B146),"TRIM_LINE",A142))</f>
        <v>13692645</v>
      </c>
    </row>
    <row r="147" spans="1:82" x14ac:dyDescent="0.3">
      <c r="A147" s="140"/>
      <c r="B147" s="39" t="s">
        <v>34</v>
      </c>
      <c r="C147" s="92">
        <v>15252895.32</v>
      </c>
      <c r="D147" s="93">
        <v>14598452.75</v>
      </c>
      <c r="E147" s="93">
        <v>12564331.07</v>
      </c>
      <c r="F147" s="35">
        <v>14148290.74</v>
      </c>
      <c r="G147" s="93">
        <v>13826718.949999999</v>
      </c>
      <c r="H147" s="93">
        <v>14646131.130000001</v>
      </c>
      <c r="I147" s="93">
        <v>15663748.83</v>
      </c>
      <c r="J147" s="93">
        <v>14326614</v>
      </c>
      <c r="K147" s="93">
        <v>13951052.810000001</v>
      </c>
      <c r="L147" s="277">
        <v>14233765.199999999</v>
      </c>
      <c r="M147" s="35">
        <v>14617621.4</v>
      </c>
      <c r="N147" s="93">
        <v>15238560.1</v>
      </c>
      <c r="O147" s="35">
        <v>12527458.449999999</v>
      </c>
      <c r="P147" s="93">
        <v>15138288</v>
      </c>
      <c r="Q147" s="93">
        <v>13497589</v>
      </c>
      <c r="R147" s="93">
        <v>15202310</v>
      </c>
      <c r="S147" s="93">
        <v>16337324</v>
      </c>
      <c r="T147" s="93">
        <v>18954069</v>
      </c>
      <c r="U147" s="244">
        <v>15558825</v>
      </c>
      <c r="V147" s="244">
        <v>14160770</v>
      </c>
      <c r="W147" s="244">
        <v>14486796</v>
      </c>
      <c r="X147" s="277">
        <v>17020471</v>
      </c>
      <c r="Y147" s="311">
        <v>16275979</v>
      </c>
      <c r="Z147" s="244">
        <v>17200980</v>
      </c>
      <c r="AA147" s="244">
        <v>15719837</v>
      </c>
      <c r="AB147" s="244">
        <v>13930838</v>
      </c>
      <c r="AC147" s="244">
        <v>12797748</v>
      </c>
      <c r="AD147" s="244">
        <v>14579100</v>
      </c>
      <c r="AE147" s="244">
        <v>16279497</v>
      </c>
      <c r="AF147" s="244">
        <v>15415316</v>
      </c>
      <c r="AG147" s="244">
        <v>16006604</v>
      </c>
      <c r="AH147" s="244">
        <v>16455542</v>
      </c>
      <c r="AI147" s="93">
        <v>14713252</v>
      </c>
      <c r="AJ147" s="389">
        <v>15427380</v>
      </c>
      <c r="AK147" s="198">
        <f t="shared" si="366"/>
        <v>-0.1786832475291649</v>
      </c>
      <c r="AL147" s="199">
        <f t="shared" si="366"/>
        <v>3.6978936004022758E-2</v>
      </c>
      <c r="AM147" s="200">
        <f t="shared" si="366"/>
        <v>7.4278361880191976E-2</v>
      </c>
      <c r="AN147" s="200">
        <f t="shared" si="366"/>
        <v>7.449799268119929E-2</v>
      </c>
      <c r="AO147" s="200">
        <f t="shared" si="366"/>
        <v>0.18157634208656573</v>
      </c>
      <c r="AP147" s="200">
        <f t="shared" si="366"/>
        <v>0.2941348695954219</v>
      </c>
      <c r="AQ147" s="200">
        <f t="shared" si="366"/>
        <v>-6.6985133085794048E-3</v>
      </c>
      <c r="AR147" s="200">
        <f t="shared" si="366"/>
        <v>-1.1575938320108297E-2</v>
      </c>
      <c r="AS147" s="200">
        <f t="shared" si="366"/>
        <v>3.8401631568334621E-2</v>
      </c>
      <c r="AT147" s="200">
        <f t="shared" si="366"/>
        <v>0.1957813523578428</v>
      </c>
      <c r="AU147" s="200">
        <f t="shared" si="367"/>
        <v>0.11344921000621891</v>
      </c>
      <c r="AV147" s="200">
        <f t="shared" si="367"/>
        <v>0.12877987730612425</v>
      </c>
      <c r="AW147" s="200">
        <f t="shared" si="367"/>
        <v>0.25483050394790979</v>
      </c>
      <c r="AX147" s="200">
        <f t="shared" si="367"/>
        <v>-7.9761331003875738E-2</v>
      </c>
      <c r="AY147" s="200">
        <f t="shared" si="367"/>
        <v>-5.1849333981053951E-2</v>
      </c>
      <c r="AZ147" s="200">
        <f t="shared" si="367"/>
        <v>-4.0994427820508855E-2</v>
      </c>
      <c r="BA147" s="200">
        <f t="shared" si="367"/>
        <v>-3.539563762094698E-3</v>
      </c>
      <c r="BB147" s="200">
        <f t="shared" si="367"/>
        <v>-0.18670149401693115</v>
      </c>
      <c r="BC147" s="200">
        <f t="shared" si="367"/>
        <v>2.8779743971668811E-2</v>
      </c>
      <c r="BD147" s="333">
        <f t="shared" si="367"/>
        <v>0.16205135737675283</v>
      </c>
      <c r="BE147" s="333">
        <f t="shared" si="367"/>
        <v>1.5631889894770382E-2</v>
      </c>
      <c r="BF147" s="170">
        <f t="shared" si="367"/>
        <v>-9.3598526151244588E-2</v>
      </c>
      <c r="BG147" s="92">
        <f t="shared" si="368"/>
        <v>-2725436.870000001</v>
      </c>
      <c r="BH147" s="62">
        <f t="shared" si="368"/>
        <v>539835.25</v>
      </c>
      <c r="BI147" s="63">
        <f t="shared" si="368"/>
        <v>933257.9299999997</v>
      </c>
      <c r="BJ147" s="63">
        <f t="shared" si="368"/>
        <v>1054019.2599999998</v>
      </c>
      <c r="BK147" s="63">
        <f t="shared" si="368"/>
        <v>2510605.0500000007</v>
      </c>
      <c r="BL147" s="63">
        <f t="shared" si="368"/>
        <v>4307937.8699999992</v>
      </c>
      <c r="BM147" s="63">
        <f t="shared" si="368"/>
        <v>-104923.83000000007</v>
      </c>
      <c r="BN147" s="63">
        <f t="shared" si="368"/>
        <v>-165844</v>
      </c>
      <c r="BO147" s="63">
        <f t="shared" si="368"/>
        <v>535743.18999999948</v>
      </c>
      <c r="BP147" s="63">
        <f t="shared" si="368"/>
        <v>2786705.8000000007</v>
      </c>
      <c r="BQ147" s="63">
        <f t="shared" si="369"/>
        <v>1658357.5999999996</v>
      </c>
      <c r="BR147" s="63">
        <f t="shared" si="369"/>
        <v>1962419.9000000004</v>
      </c>
      <c r="BS147" s="63">
        <f t="shared" si="369"/>
        <v>3192378.5500000007</v>
      </c>
      <c r="BT147" s="63">
        <f t="shared" si="369"/>
        <v>-1207450</v>
      </c>
      <c r="BU147" s="63">
        <f t="shared" si="369"/>
        <v>-699841</v>
      </c>
      <c r="BV147" s="63">
        <f t="shared" si="369"/>
        <v>-623210</v>
      </c>
      <c r="BW147" s="63">
        <f t="shared" si="369"/>
        <v>-57827</v>
      </c>
      <c r="BX147" s="63">
        <f t="shared" si="369"/>
        <v>-3538753</v>
      </c>
      <c r="BY147" s="63">
        <f t="shared" si="369"/>
        <v>447779</v>
      </c>
      <c r="BZ147" s="352">
        <f t="shared" si="369"/>
        <v>2294772</v>
      </c>
      <c r="CA147" s="352">
        <f t="shared" si="369"/>
        <v>226456</v>
      </c>
      <c r="CB147" s="350">
        <f t="shared" si="369"/>
        <v>-1593091</v>
      </c>
      <c r="CC147" s="369"/>
      <c r="CD147" s="61">
        <f>IF(ISERROR(GETPIVOTDATA("VALUE",'CSS WK pvt'!$J$2,"DT_FILE",CD$8,"COMMODITY",CD$6,"TRIM_CAT",TRIM(B147),"TRIM_LINE",A142))=TRUE,0,GETPIVOTDATA("VALUE",'CSS WK pvt'!$J$2,"DT_FILE",CD$8,"COMMODITY",CD$6,"TRIM_CAT",TRIM(B147),"TRIM_LINE",A142))</f>
        <v>15427380</v>
      </c>
    </row>
    <row r="148" spans="1:82" x14ac:dyDescent="0.3">
      <c r="A148" s="140"/>
      <c r="B148" s="39" t="s">
        <v>35</v>
      </c>
      <c r="C148" s="110">
        <f>SUM(C143:C147)</f>
        <v>68984254.829999998</v>
      </c>
      <c r="D148" s="125">
        <f>SUM(D143:D147)</f>
        <v>60551791.340000004</v>
      </c>
      <c r="E148" s="125">
        <f t="shared" ref="E148:V148" si="370">SUM(E143:E147)</f>
        <v>55435758.129999995</v>
      </c>
      <c r="F148" s="126">
        <f t="shared" si="370"/>
        <v>62092293.649999999</v>
      </c>
      <c r="G148" s="125">
        <f t="shared" si="370"/>
        <v>70690204.00999999</v>
      </c>
      <c r="H148" s="125">
        <f t="shared" si="370"/>
        <v>81530306.980000004</v>
      </c>
      <c r="I148" s="125">
        <f t="shared" si="370"/>
        <v>74712731.890000001</v>
      </c>
      <c r="J148" s="125">
        <f t="shared" si="370"/>
        <v>63199331.899999999</v>
      </c>
      <c r="K148" s="125">
        <f t="shared" si="370"/>
        <v>61974425.470000006</v>
      </c>
      <c r="L148" s="278">
        <f t="shared" si="370"/>
        <v>72560891.620000005</v>
      </c>
      <c r="M148" s="126">
        <f t="shared" si="370"/>
        <v>79853115.019999996</v>
      </c>
      <c r="N148" s="125">
        <f t="shared" si="370"/>
        <v>73742252.829999998</v>
      </c>
      <c r="O148" s="126">
        <f t="shared" si="370"/>
        <v>65403904.25</v>
      </c>
      <c r="P148" s="125">
        <f t="shared" si="370"/>
        <v>67094449</v>
      </c>
      <c r="Q148" s="125">
        <f t="shared" si="370"/>
        <v>62803484</v>
      </c>
      <c r="R148" s="125">
        <f t="shared" si="370"/>
        <v>64592406</v>
      </c>
      <c r="S148" s="125">
        <f t="shared" si="370"/>
        <v>90244713</v>
      </c>
      <c r="T148" s="125">
        <f t="shared" si="370"/>
        <v>104194760</v>
      </c>
      <c r="U148" s="245">
        <f t="shared" si="370"/>
        <v>79809156</v>
      </c>
      <c r="V148" s="245">
        <f t="shared" si="370"/>
        <v>67936226</v>
      </c>
      <c r="W148" s="245">
        <v>66542262</v>
      </c>
      <c r="X148" s="278">
        <v>76537180</v>
      </c>
      <c r="Y148" s="312">
        <v>85789645</v>
      </c>
      <c r="Z148" s="245">
        <v>87253688</v>
      </c>
      <c r="AA148" s="245">
        <v>74041456</v>
      </c>
      <c r="AB148" s="245">
        <v>64145073</v>
      </c>
      <c r="AC148" s="245">
        <v>59095342</v>
      </c>
      <c r="AD148" s="245">
        <v>66447096</v>
      </c>
      <c r="AE148" s="245">
        <v>85728212</v>
      </c>
      <c r="AF148" s="245">
        <v>81350650</v>
      </c>
      <c r="AG148" s="245">
        <v>85657975</v>
      </c>
      <c r="AH148" s="245">
        <v>80797571</v>
      </c>
      <c r="AI148" s="125">
        <v>66304623</v>
      </c>
      <c r="AJ148" s="390">
        <v>80215776</v>
      </c>
      <c r="AK148" s="202">
        <f t="shared" si="366"/>
        <v>-5.1900982170832534E-2</v>
      </c>
      <c r="AL148" s="203">
        <f t="shared" si="366"/>
        <v>0.10805060453559154</v>
      </c>
      <c r="AM148" s="204">
        <f t="shared" si="366"/>
        <v>0.13290565726046841</v>
      </c>
      <c r="AN148" s="204">
        <f t="shared" si="366"/>
        <v>4.026445478230456E-2</v>
      </c>
      <c r="AO148" s="204">
        <f t="shared" si="366"/>
        <v>0.27662261361183488</v>
      </c>
      <c r="AP148" s="204">
        <f t="shared" si="366"/>
        <v>0.27798807412266652</v>
      </c>
      <c r="AQ148" s="204">
        <f t="shared" si="366"/>
        <v>6.8213596010697278E-2</v>
      </c>
      <c r="AR148" s="204">
        <f t="shared" si="366"/>
        <v>7.4951648341712959E-2</v>
      </c>
      <c r="AS148" s="204">
        <f t="shared" si="366"/>
        <v>7.3705185572251072E-2</v>
      </c>
      <c r="AT148" s="204">
        <f t="shared" si="366"/>
        <v>5.4799331860801007E-2</v>
      </c>
      <c r="AU148" s="204">
        <f t="shared" si="367"/>
        <v>7.4343123352334367E-2</v>
      </c>
      <c r="AV148" s="204">
        <f t="shared" si="367"/>
        <v>0.18322514774736104</v>
      </c>
      <c r="AW148" s="204">
        <f t="shared" si="367"/>
        <v>0.13206477272341124</v>
      </c>
      <c r="AX148" s="204">
        <f t="shared" si="367"/>
        <v>-4.3958569508484972E-2</v>
      </c>
      <c r="AY148" s="204">
        <f t="shared" si="367"/>
        <v>-5.9043571531795909E-2</v>
      </c>
      <c r="AZ148" s="204">
        <f t="shared" si="367"/>
        <v>2.871374693799144E-2</v>
      </c>
      <c r="BA148" s="204">
        <f t="shared" si="367"/>
        <v>-5.0047264264666672E-2</v>
      </c>
      <c r="BB148" s="204">
        <f t="shared" si="367"/>
        <v>-0.21924432668207114</v>
      </c>
      <c r="BC148" s="204">
        <f t="shared" si="367"/>
        <v>7.3285062681279323E-2</v>
      </c>
      <c r="BD148" s="334">
        <f t="shared" si="367"/>
        <v>0.18931497607771147</v>
      </c>
      <c r="BE148" s="334">
        <f t="shared" si="367"/>
        <v>-3.5712492009965036E-3</v>
      </c>
      <c r="BF148" s="213">
        <f t="shared" si="367"/>
        <v>4.8062863042510839E-2</v>
      </c>
      <c r="BG148" s="124">
        <f t="shared" ref="BG148:BJ148" si="371">SUM(BG143:BG147)</f>
        <v>-3580350.5800000043</v>
      </c>
      <c r="BH148" s="127">
        <f t="shared" si="371"/>
        <v>6542657.6599999983</v>
      </c>
      <c r="BI148" s="128">
        <f t="shared" si="371"/>
        <v>7367725.870000001</v>
      </c>
      <c r="BJ148" s="128">
        <f t="shared" si="371"/>
        <v>2500112.3500000015</v>
      </c>
      <c r="BK148" s="128">
        <f t="shared" ref="BK148:BL148" si="372">SUM(BK143:BK147)</f>
        <v>19554508.990000006</v>
      </c>
      <c r="BL148" s="128">
        <f t="shared" si="372"/>
        <v>22664453.019999996</v>
      </c>
      <c r="BM148" s="128">
        <f t="shared" ref="BM148:BN148" si="373">SUM(BM143:BM147)</f>
        <v>5096424.1100000003</v>
      </c>
      <c r="BN148" s="128">
        <f t="shared" si="373"/>
        <v>4736894.1000000006</v>
      </c>
      <c r="BO148" s="128">
        <f t="shared" ref="BO148:BP148" si="374">SUM(BO143:BO147)</f>
        <v>4567836.5299999993</v>
      </c>
      <c r="BP148" s="128">
        <f t="shared" si="374"/>
        <v>3976288.3799999966</v>
      </c>
      <c r="BQ148" s="128">
        <f t="shared" ref="BQ148:BR148" si="375">SUM(BQ143:BQ147)</f>
        <v>5936529.9799999986</v>
      </c>
      <c r="BR148" s="128">
        <f t="shared" si="375"/>
        <v>13511435.170000004</v>
      </c>
      <c r="BS148" s="128">
        <f t="shared" ref="BS148:BT148" si="376">SUM(BS143:BS147)</f>
        <v>8637551.7500000037</v>
      </c>
      <c r="BT148" s="128">
        <f t="shared" si="376"/>
        <v>-2949376</v>
      </c>
      <c r="BU148" s="128">
        <f t="shared" ref="BU148:BV148" si="377">SUM(BU143:BU147)</f>
        <v>-3708142</v>
      </c>
      <c r="BV148" s="128">
        <f t="shared" si="377"/>
        <v>1854690</v>
      </c>
      <c r="BW148" s="128">
        <f t="shared" ref="BW148" si="378">SUM(BW143:BW147)</f>
        <v>-4516501</v>
      </c>
      <c r="BX148" s="128">
        <f t="shared" ref="BX148:BY148" si="379">SUM(BX143:BX147)</f>
        <v>-22844110</v>
      </c>
      <c r="BY148" s="128">
        <f t="shared" si="379"/>
        <v>5848819</v>
      </c>
      <c r="BZ148" s="351">
        <f t="shared" ref="BZ148:CA148" si="380">SUM(BZ143:BZ147)</f>
        <v>12861345</v>
      </c>
      <c r="CA148" s="351">
        <f t="shared" si="380"/>
        <v>-237639</v>
      </c>
      <c r="CB148" s="351">
        <f t="shared" ref="CB148" si="381">SUM(CB143:CB147)</f>
        <v>3678596</v>
      </c>
      <c r="CC148" s="370"/>
      <c r="CD148" s="43">
        <f t="shared" ref="CD148" si="382">SUM(CD143:CD147)</f>
        <v>80215776</v>
      </c>
    </row>
    <row r="149" spans="1:82" x14ac:dyDescent="0.3">
      <c r="A149" s="140">
        <v>21</v>
      </c>
      <c r="B149" s="81" t="s">
        <v>415</v>
      </c>
      <c r="C149" s="82"/>
      <c r="D149" s="83"/>
      <c r="E149" s="83"/>
      <c r="F149" s="83"/>
      <c r="G149" s="83"/>
      <c r="H149" s="83"/>
      <c r="I149" s="83"/>
      <c r="J149" s="83"/>
      <c r="K149" s="83"/>
      <c r="L149" s="271"/>
      <c r="M149" s="84"/>
      <c r="N149" s="83"/>
      <c r="O149" s="84"/>
      <c r="P149" s="83"/>
      <c r="Q149" s="83"/>
      <c r="R149" s="83"/>
      <c r="S149" s="83"/>
      <c r="T149" s="83"/>
      <c r="U149" s="238"/>
      <c r="V149" s="238"/>
      <c r="W149" s="238"/>
      <c r="X149" s="271"/>
      <c r="Y149" s="29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83"/>
      <c r="AJ149" s="381"/>
      <c r="AK149" s="206"/>
      <c r="AL149" s="207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330"/>
      <c r="BE149" s="330"/>
      <c r="BF149" s="209"/>
      <c r="BG149" s="82"/>
      <c r="BH149" s="85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343"/>
      <c r="CA149" s="343"/>
      <c r="CB149" s="343"/>
      <c r="CC149" s="367"/>
      <c r="CD149" s="84"/>
    </row>
    <row r="150" spans="1:82" x14ac:dyDescent="0.3">
      <c r="A150" s="140"/>
      <c r="B150" s="58" t="s">
        <v>30</v>
      </c>
      <c r="C150" s="218"/>
      <c r="D150" s="166">
        <f t="shared" ref="D150:T150" si="383">(C66+C143+D94-D66-D143)/(C66+C143+D94-D143)</f>
        <v>0.63071213668185033</v>
      </c>
      <c r="E150" s="166">
        <f t="shared" si="383"/>
        <v>0.64474999903104047</v>
      </c>
      <c r="F150" s="167">
        <f t="shared" si="383"/>
        <v>0.62168607514711471</v>
      </c>
      <c r="G150" s="166">
        <f t="shared" si="383"/>
        <v>0.68430307587706041</v>
      </c>
      <c r="H150" s="166">
        <f t="shared" si="383"/>
        <v>0.68565574585131706</v>
      </c>
      <c r="I150" s="166">
        <f t="shared" si="383"/>
        <v>0.67483534647843213</v>
      </c>
      <c r="J150" s="166">
        <f t="shared" si="383"/>
        <v>0.66264601370566101</v>
      </c>
      <c r="K150" s="166">
        <f t="shared" si="383"/>
        <v>0.56082005726140349</v>
      </c>
      <c r="L150" s="286">
        <f t="shared" si="383"/>
        <v>0.60391934812296322</v>
      </c>
      <c r="M150" s="167">
        <f t="shared" si="383"/>
        <v>0.63788383346421307</v>
      </c>
      <c r="N150" s="288">
        <f t="shared" si="383"/>
        <v>0.57413688871529855</v>
      </c>
      <c r="O150" s="167">
        <f t="shared" si="383"/>
        <v>0.57111222034804077</v>
      </c>
      <c r="P150" s="166">
        <f t="shared" si="383"/>
        <v>0.52140194089274816</v>
      </c>
      <c r="Q150" s="166">
        <f t="shared" si="383"/>
        <v>0.50949200131382877</v>
      </c>
      <c r="R150" s="166">
        <f t="shared" si="383"/>
        <v>0.50128697522559362</v>
      </c>
      <c r="S150" s="166">
        <f t="shared" si="383"/>
        <v>0.54832397078851447</v>
      </c>
      <c r="T150" s="166">
        <f t="shared" si="383"/>
        <v>0.56386655980173306</v>
      </c>
      <c r="U150" s="166">
        <f t="shared" ref="U150:AB155" si="384">(T66+T143+U94-U66-U143)/(T66+T143+U94-U143)</f>
        <v>0.5444394123922921</v>
      </c>
      <c r="V150" s="166">
        <f t="shared" si="384"/>
        <v>0.47224605832165378</v>
      </c>
      <c r="W150" s="166">
        <f t="shared" si="384"/>
        <v>0.41025723099547734</v>
      </c>
      <c r="X150" s="286">
        <f t="shared" si="384"/>
        <v>0.4275418419178082</v>
      </c>
      <c r="Y150" s="167">
        <f t="shared" si="384"/>
        <v>0.45626101356642479</v>
      </c>
      <c r="Z150" s="166">
        <f t="shared" si="384"/>
        <v>0.4317374302216776</v>
      </c>
      <c r="AA150" s="166">
        <f t="shared" si="384"/>
        <v>0.47573823999041281</v>
      </c>
      <c r="AB150" s="166">
        <f t="shared" si="384"/>
        <v>0.39917846502710663</v>
      </c>
      <c r="AC150" s="166">
        <f t="shared" ref="AC150:AC155" si="385">(AB66+AB143+AC94-AC66-AC143)/(AB66+AB143+AC94-AC143)</f>
        <v>0.3758269624150517</v>
      </c>
      <c r="AD150" s="166">
        <f t="shared" ref="AD150:AD155" si="386">(AC66+AC143+AD94-AD66-AD143)/(AC66+AC143+AD94-AD143)</f>
        <v>0.42374290958311878</v>
      </c>
      <c r="AE150" s="255">
        <f t="shared" ref="AE150:AE155" si="387">(AD66+AD143+AE94-AE66-AE143)/(AD66+AD143+AE94-AE143)</f>
        <v>0.503008419754706</v>
      </c>
      <c r="AF150" s="255">
        <f t="shared" ref="AF150:AH155" si="388">(AE66+AE143+AF94-AF66-AF143)/(AE66+AE143+AF94-AF143)</f>
        <v>0.52248149327459903</v>
      </c>
      <c r="AG150" s="255">
        <f t="shared" si="388"/>
        <v>0.51509587203277685</v>
      </c>
      <c r="AH150" s="255">
        <f>(AG66+AG143+AH94-AH66-AH143)/(AG66+AG143+AH94-AH143)</f>
        <v>0.49151044696470919</v>
      </c>
      <c r="AI150" s="166">
        <f>(AH66+AH143+AI94-AI66-AI143)/(AH66+AH143+AI94-AI143)</f>
        <v>0.46144774450810938</v>
      </c>
      <c r="AJ150" s="392">
        <f>(AI66+AI143+AJ94-AJ66-AJ143)/(AI66+AI143+AJ94-AJ143)</f>
        <v>0.45001810494436345</v>
      </c>
      <c r="AK150" s="206"/>
      <c r="AL150" s="199">
        <f t="shared" ref="AL150:AU155" si="389">IF(ISERROR((P150-D150)/D150)=TRUE,0,(P150-D150)/D150)</f>
        <v>-0.17331233923003045</v>
      </c>
      <c r="AM150" s="200">
        <f t="shared" si="389"/>
        <v>-0.20978363384332463</v>
      </c>
      <c r="AN150" s="200">
        <f t="shared" si="389"/>
        <v>-0.19366542815524709</v>
      </c>
      <c r="AO150" s="200">
        <f t="shared" si="389"/>
        <v>-0.19871181335004767</v>
      </c>
      <c r="AP150" s="200">
        <f t="shared" si="389"/>
        <v>-0.17762439356264612</v>
      </c>
      <c r="AQ150" s="200">
        <f t="shared" si="389"/>
        <v>-0.19322629552023252</v>
      </c>
      <c r="AR150" s="200">
        <f t="shared" si="389"/>
        <v>-0.28733283147551009</v>
      </c>
      <c r="AS150" s="200">
        <f t="shared" si="389"/>
        <v>-0.2684690469188184</v>
      </c>
      <c r="AT150" s="200">
        <f t="shared" si="389"/>
        <v>-0.2920547367017674</v>
      </c>
      <c r="AU150" s="200">
        <f t="shared" si="389"/>
        <v>-0.28472710918449351</v>
      </c>
      <c r="AV150" s="200">
        <f t="shared" ref="AV150:BF155" si="390">IF(ISERROR((Z150-N150)/N150)=TRUE,0,(Z150-N150)/N150)</f>
        <v>-0.24802353113428602</v>
      </c>
      <c r="AW150" s="200">
        <f t="shared" si="390"/>
        <v>-0.16699691752263018</v>
      </c>
      <c r="AX150" s="200">
        <f t="shared" si="390"/>
        <v>-0.23441315860153802</v>
      </c>
      <c r="AY150" s="200">
        <f t="shared" si="390"/>
        <v>-0.26234963169999642</v>
      </c>
      <c r="AZ150" s="200">
        <f t="shared" si="390"/>
        <v>-0.15468996697466111</v>
      </c>
      <c r="BA150" s="200">
        <f t="shared" si="390"/>
        <v>-8.2643753415782048E-2</v>
      </c>
      <c r="BB150" s="200">
        <f t="shared" si="390"/>
        <v>-7.3395142534584526E-2</v>
      </c>
      <c r="BC150" s="200">
        <f t="shared" si="390"/>
        <v>-5.3896796763074829E-2</v>
      </c>
      <c r="BD150" s="333">
        <f t="shared" si="390"/>
        <v>4.0793116858445319E-2</v>
      </c>
      <c r="BE150" s="333">
        <f t="shared" si="390"/>
        <v>0.12477662706497515</v>
      </c>
      <c r="BF150" s="170">
        <f t="shared" si="390"/>
        <v>5.2570908441930117E-2</v>
      </c>
      <c r="BG150" s="218"/>
      <c r="BH150" s="168">
        <f t="shared" ref="BH150:BQ154" si="391">P150-D150</f>
        <v>-0.10931019578910217</v>
      </c>
      <c r="BI150" s="168">
        <f t="shared" si="391"/>
        <v>-0.1352579977172117</v>
      </c>
      <c r="BJ150" s="168">
        <f t="shared" si="391"/>
        <v>-0.12039909992152109</v>
      </c>
      <c r="BK150" s="168">
        <f t="shared" si="391"/>
        <v>-0.13597910508854594</v>
      </c>
      <c r="BL150" s="168">
        <f t="shared" si="391"/>
        <v>-0.121789186049584</v>
      </c>
      <c r="BM150" s="168">
        <f t="shared" si="391"/>
        <v>-0.13039593408614003</v>
      </c>
      <c r="BN150" s="168">
        <f t="shared" si="391"/>
        <v>-0.19039995538400722</v>
      </c>
      <c r="BO150" s="168">
        <f t="shared" si="391"/>
        <v>-0.15056282626592615</v>
      </c>
      <c r="BP150" s="168">
        <f t="shared" si="391"/>
        <v>-0.17637750620515502</v>
      </c>
      <c r="BQ150" s="168">
        <f t="shared" si="391"/>
        <v>-0.18162281989778828</v>
      </c>
      <c r="BR150" s="168">
        <f t="shared" ref="BR150:CB154" si="392">Z150-N150</f>
        <v>-0.14239945849362096</v>
      </c>
      <c r="BS150" s="168">
        <f t="shared" si="392"/>
        <v>-9.5373980357627952E-2</v>
      </c>
      <c r="BT150" s="168">
        <f t="shared" si="392"/>
        <v>-0.12222347586564153</v>
      </c>
      <c r="BU150" s="168">
        <f t="shared" si="392"/>
        <v>-0.13366503889877707</v>
      </c>
      <c r="BV150" s="168">
        <f t="shared" si="392"/>
        <v>-7.7544065642474846E-2</v>
      </c>
      <c r="BW150" s="168">
        <f t="shared" si="392"/>
        <v>-4.5315551033808465E-2</v>
      </c>
      <c r="BX150" s="168">
        <f t="shared" si="392"/>
        <v>-4.1385066527134029E-2</v>
      </c>
      <c r="BY150" s="168">
        <f t="shared" si="392"/>
        <v>-2.9343540359515252E-2</v>
      </c>
      <c r="BZ150" s="353">
        <f t="shared" si="392"/>
        <v>1.9264388643055408E-2</v>
      </c>
      <c r="CA150" s="353">
        <f t="shared" si="392"/>
        <v>5.1190513512632041E-2</v>
      </c>
      <c r="CB150" s="333">
        <f t="shared" si="392"/>
        <v>2.2476263026555254E-2</v>
      </c>
      <c r="CC150" s="371"/>
      <c r="CD150" s="171"/>
    </row>
    <row r="151" spans="1:82" x14ac:dyDescent="0.3">
      <c r="A151" s="140"/>
      <c r="B151" s="58" t="s">
        <v>31</v>
      </c>
      <c r="C151" s="218"/>
      <c r="D151" s="166">
        <f t="shared" ref="D151:T151" si="393">(C67+C144+D95-D67-D144)/(C67+C144+D95-D144)</f>
        <v>0.21053707748547873</v>
      </c>
      <c r="E151" s="166">
        <f t="shared" si="393"/>
        <v>0.24463109909835259</v>
      </c>
      <c r="F151" s="167">
        <f t="shared" si="393"/>
        <v>0.20989307910882862</v>
      </c>
      <c r="G151" s="166">
        <f t="shared" si="393"/>
        <v>0.24196726867937149</v>
      </c>
      <c r="H151" s="166">
        <f t="shared" si="393"/>
        <v>0.22500029916099443</v>
      </c>
      <c r="I151" s="166">
        <f t="shared" si="393"/>
        <v>0.21884967796053623</v>
      </c>
      <c r="J151" s="166">
        <f t="shared" si="393"/>
        <v>0.22288899940628193</v>
      </c>
      <c r="K151" s="166">
        <f t="shared" si="393"/>
        <v>0.16876347534626696</v>
      </c>
      <c r="L151" s="286">
        <f t="shared" si="393"/>
        <v>0.19237785271591412</v>
      </c>
      <c r="M151" s="167">
        <f t="shared" si="393"/>
        <v>0.18939038173219025</v>
      </c>
      <c r="N151" s="166">
        <f t="shared" si="393"/>
        <v>0.20940838327879016</v>
      </c>
      <c r="O151" s="167">
        <f t="shared" si="393"/>
        <v>0.1781233921976661</v>
      </c>
      <c r="P151" s="166">
        <f t="shared" si="393"/>
        <v>0.15921329793130734</v>
      </c>
      <c r="Q151" s="166">
        <f t="shared" si="393"/>
        <v>0.16933317323634259</v>
      </c>
      <c r="R151" s="166">
        <f t="shared" si="393"/>
        <v>0.16625081963252233</v>
      </c>
      <c r="S151" s="166">
        <f t="shared" si="393"/>
        <v>0.14334589897877525</v>
      </c>
      <c r="T151" s="166">
        <f t="shared" si="393"/>
        <v>0.18555787624084752</v>
      </c>
      <c r="U151" s="166">
        <f t="shared" si="384"/>
        <v>0.1994542462211881</v>
      </c>
      <c r="V151" s="166">
        <f t="shared" si="384"/>
        <v>0.22555105160188885</v>
      </c>
      <c r="W151" s="166">
        <f t="shared" si="384"/>
        <v>0.14591573881594574</v>
      </c>
      <c r="X151" s="286">
        <f t="shared" si="384"/>
        <v>0.15742576103807554</v>
      </c>
      <c r="Y151" s="167">
        <f t="shared" si="384"/>
        <v>0.13062902788111849</v>
      </c>
      <c r="Z151" s="166">
        <f t="shared" si="384"/>
        <v>0.12666524397431916</v>
      </c>
      <c r="AA151" s="166">
        <f t="shared" si="384"/>
        <v>0.16470368797185489</v>
      </c>
      <c r="AB151" s="166">
        <f t="shared" si="384"/>
        <v>0.15526318762491453</v>
      </c>
      <c r="AC151" s="166">
        <f t="shared" si="385"/>
        <v>0.1044945203631778</v>
      </c>
      <c r="AD151" s="166">
        <f t="shared" si="386"/>
        <v>0.15884636216471851</v>
      </c>
      <c r="AE151" s="255">
        <f t="shared" si="387"/>
        <v>-0.1554766993651033</v>
      </c>
      <c r="AF151" s="255">
        <f t="shared" si="388"/>
        <v>0.2211195439180032</v>
      </c>
      <c r="AG151" s="255">
        <f t="shared" si="388"/>
        <v>0.14800633195944049</v>
      </c>
      <c r="AH151" s="255">
        <f t="shared" si="388"/>
        <v>0.14214220908915481</v>
      </c>
      <c r="AI151" s="166">
        <f t="shared" ref="AI151:AJ154" si="394">(AH67+AH144+AI95-AI67-AI144)/(AH67+AH144+AI95-AI144)</f>
        <v>7.3160905611720367E-2</v>
      </c>
      <c r="AJ151" s="392">
        <f t="shared" si="394"/>
        <v>0.14656847517817714</v>
      </c>
      <c r="AK151" s="206"/>
      <c r="AL151" s="199">
        <f t="shared" si="389"/>
        <v>-0.24377549155307962</v>
      </c>
      <c r="AM151" s="200">
        <f t="shared" si="389"/>
        <v>-0.30780193581085491</v>
      </c>
      <c r="AN151" s="200">
        <f t="shared" si="389"/>
        <v>-0.20792614821605421</v>
      </c>
      <c r="AO151" s="200">
        <f t="shared" si="389"/>
        <v>-0.40758144784978528</v>
      </c>
      <c r="AP151" s="200">
        <f t="shared" si="389"/>
        <v>-0.17529942434398577</v>
      </c>
      <c r="AQ151" s="200">
        <f t="shared" si="389"/>
        <v>-8.8624447246596294E-2</v>
      </c>
      <c r="AR151" s="200">
        <f t="shared" si="389"/>
        <v>1.1943398744208683E-2</v>
      </c>
      <c r="AS151" s="200">
        <f t="shared" si="389"/>
        <v>-0.13538318337805316</v>
      </c>
      <c r="AT151" s="200">
        <f t="shared" si="389"/>
        <v>-0.18168459198602557</v>
      </c>
      <c r="AU151" s="200">
        <f t="shared" si="389"/>
        <v>-0.31026577650687648</v>
      </c>
      <c r="AV151" s="200">
        <f t="shared" si="390"/>
        <v>-0.39512811287174288</v>
      </c>
      <c r="AW151" s="200">
        <f t="shared" si="390"/>
        <v>-7.5339370423168045E-2</v>
      </c>
      <c r="AX151" s="200">
        <f t="shared" si="390"/>
        <v>-2.4810178281069736E-2</v>
      </c>
      <c r="AY151" s="200">
        <f t="shared" si="390"/>
        <v>-0.38290579237340483</v>
      </c>
      <c r="AZ151" s="200">
        <f t="shared" si="390"/>
        <v>-4.4537870454837453E-2</v>
      </c>
      <c r="BA151" s="200">
        <f t="shared" si="390"/>
        <v>-2.0846260721286782</v>
      </c>
      <c r="BB151" s="200">
        <f t="shared" si="390"/>
        <v>0.19164730917160264</v>
      </c>
      <c r="BC151" s="200">
        <f t="shared" si="390"/>
        <v>-0.2579434393424424</v>
      </c>
      <c r="BD151" s="333">
        <f t="shared" si="390"/>
        <v>-0.3698002821106578</v>
      </c>
      <c r="BE151" s="333">
        <f t="shared" si="390"/>
        <v>-0.49860853801382182</v>
      </c>
      <c r="BF151" s="170">
        <f t="shared" si="390"/>
        <v>-6.8967656807277025E-2</v>
      </c>
      <c r="BG151" s="218"/>
      <c r="BH151" s="168">
        <f t="shared" si="391"/>
        <v>-5.1323779554171389E-2</v>
      </c>
      <c r="BI151" s="168">
        <f t="shared" si="391"/>
        <v>-7.5297925862010007E-2</v>
      </c>
      <c r="BJ151" s="168">
        <f t="shared" si="391"/>
        <v>-4.3642259476306289E-2</v>
      </c>
      <c r="BK151" s="168">
        <f t="shared" si="391"/>
        <v>-9.8621369700596234E-2</v>
      </c>
      <c r="BL151" s="168">
        <f t="shared" si="391"/>
        <v>-3.9442422920146908E-2</v>
      </c>
      <c r="BM151" s="168">
        <f t="shared" si="391"/>
        <v>-1.9395431739348129E-2</v>
      </c>
      <c r="BN151" s="168">
        <f t="shared" si="391"/>
        <v>2.6620521956069176E-3</v>
      </c>
      <c r="BO151" s="168">
        <f t="shared" si="391"/>
        <v>-2.2847736530321211E-2</v>
      </c>
      <c r="BP151" s="168">
        <f t="shared" si="391"/>
        <v>-3.4952091677838582E-2</v>
      </c>
      <c r="BQ151" s="168">
        <f t="shared" si="391"/>
        <v>-5.8761353851071757E-2</v>
      </c>
      <c r="BR151" s="168">
        <f t="shared" si="392"/>
        <v>-8.2743139304470997E-2</v>
      </c>
      <c r="BS151" s="168">
        <f t="shared" si="392"/>
        <v>-1.3419704225811208E-2</v>
      </c>
      <c r="BT151" s="168">
        <f t="shared" si="392"/>
        <v>-3.9501103063928067E-3</v>
      </c>
      <c r="BU151" s="168">
        <f t="shared" si="392"/>
        <v>-6.4838652873164787E-2</v>
      </c>
      <c r="BV151" s="168">
        <f t="shared" si="392"/>
        <v>-7.4044574678038266E-3</v>
      </c>
      <c r="BW151" s="168">
        <f t="shared" si="392"/>
        <v>-0.29882259834387859</v>
      </c>
      <c r="BX151" s="168">
        <f t="shared" si="392"/>
        <v>3.5561667677155684E-2</v>
      </c>
      <c r="BY151" s="168">
        <f t="shared" si="392"/>
        <v>-5.1447914261747607E-2</v>
      </c>
      <c r="BZ151" s="353">
        <f t="shared" si="392"/>
        <v>-8.3408842512734033E-2</v>
      </c>
      <c r="CA151" s="353">
        <f t="shared" si="392"/>
        <v>-7.2754833204225378E-2</v>
      </c>
      <c r="CB151" s="333">
        <f t="shared" si="392"/>
        <v>-1.0857285859898397E-2</v>
      </c>
      <c r="CC151" s="371"/>
      <c r="CD151" s="171"/>
    </row>
    <row r="152" spans="1:82" x14ac:dyDescent="0.3">
      <c r="A152" s="140"/>
      <c r="B152" s="58" t="s">
        <v>32</v>
      </c>
      <c r="C152" s="218"/>
      <c r="D152" s="166">
        <f t="shared" ref="D152:D155" si="395">(C68+C145+D96-D68-D145)/(C68+C145+D96-D145)</f>
        <v>0.75558968123355985</v>
      </c>
      <c r="E152" s="166">
        <f t="shared" ref="E152:O152" si="396">(D68+D145+E96-E68-E145)/(D68+D145+E96-E145)</f>
        <v>0.76254733196928748</v>
      </c>
      <c r="F152" s="167">
        <f t="shared" si="396"/>
        <v>0.76975457375215306</v>
      </c>
      <c r="G152" s="166">
        <f t="shared" si="396"/>
        <v>0.76986272639208564</v>
      </c>
      <c r="H152" s="166">
        <f t="shared" si="396"/>
        <v>0.79089875322801062</v>
      </c>
      <c r="I152" s="166">
        <f t="shared" si="396"/>
        <v>0.76078639681387883</v>
      </c>
      <c r="J152" s="166">
        <f t="shared" si="396"/>
        <v>0.78044110347779616</v>
      </c>
      <c r="K152" s="166">
        <f t="shared" si="396"/>
        <v>0.71432808145716009</v>
      </c>
      <c r="L152" s="286">
        <f t="shared" si="396"/>
        <v>0.74266636893371352</v>
      </c>
      <c r="M152" s="167">
        <f t="shared" si="396"/>
        <v>0.77283910974153713</v>
      </c>
      <c r="N152" s="166">
        <f t="shared" si="396"/>
        <v>0.74585566593578045</v>
      </c>
      <c r="O152" s="167">
        <f t="shared" si="396"/>
        <v>0.7010267683395881</v>
      </c>
      <c r="P152" s="166">
        <f t="shared" ref="P152:T152" si="397">(O68+O145+P96-P68-P145)/(O68+O145+P96-P145)</f>
        <v>0.5866528082693554</v>
      </c>
      <c r="Q152" s="166">
        <f t="shared" si="397"/>
        <v>0.62257426908214064</v>
      </c>
      <c r="R152" s="166">
        <f t="shared" si="397"/>
        <v>0.60596629335003371</v>
      </c>
      <c r="S152" s="166">
        <f t="shared" si="397"/>
        <v>0.63119058659615912</v>
      </c>
      <c r="T152" s="166">
        <f t="shared" si="397"/>
        <v>0.64884287812299535</v>
      </c>
      <c r="U152" s="166">
        <f t="shared" si="384"/>
        <v>0.67823703932353496</v>
      </c>
      <c r="V152" s="166">
        <f t="shared" si="384"/>
        <v>0.65774837769843708</v>
      </c>
      <c r="W152" s="166">
        <f t="shared" si="384"/>
        <v>0.58801874101146701</v>
      </c>
      <c r="X152" s="286">
        <f t="shared" si="384"/>
        <v>0.60050933867096767</v>
      </c>
      <c r="Y152" s="167">
        <f t="shared" si="384"/>
        <v>0.60610194182803012</v>
      </c>
      <c r="Z152" s="166">
        <f t="shared" si="384"/>
        <v>0.6058342056527678</v>
      </c>
      <c r="AA152" s="166">
        <f t="shared" si="384"/>
        <v>0.65407910431979144</v>
      </c>
      <c r="AB152" s="166">
        <f t="shared" si="384"/>
        <v>0.60670850717197844</v>
      </c>
      <c r="AC152" s="166">
        <f t="shared" si="385"/>
        <v>0.59646793260547726</v>
      </c>
      <c r="AD152" s="166">
        <f t="shared" si="386"/>
        <v>0.59659554546901528</v>
      </c>
      <c r="AE152" s="255">
        <f t="shared" si="387"/>
        <v>0.58612323162415292</v>
      </c>
      <c r="AF152" s="255">
        <f t="shared" si="388"/>
        <v>0.64874250103777475</v>
      </c>
      <c r="AG152" s="255">
        <f t="shared" si="388"/>
        <v>0.63278544842627527</v>
      </c>
      <c r="AH152" s="255">
        <f t="shared" si="388"/>
        <v>0.72788718210577896</v>
      </c>
      <c r="AI152" s="166">
        <f t="shared" si="394"/>
        <v>0.58950565679180122</v>
      </c>
      <c r="AJ152" s="392">
        <f t="shared" si="394"/>
        <v>0.72016096602076352</v>
      </c>
      <c r="AK152" s="206"/>
      <c r="AL152" s="199">
        <f t="shared" si="389"/>
        <v>-0.22358282168226765</v>
      </c>
      <c r="AM152" s="200">
        <f t="shared" si="389"/>
        <v>-0.18355983559166714</v>
      </c>
      <c r="AN152" s="200">
        <f t="shared" si="389"/>
        <v>-0.21277987294539438</v>
      </c>
      <c r="AO152" s="200">
        <f t="shared" si="389"/>
        <v>-0.1801258004083468</v>
      </c>
      <c r="AP152" s="200">
        <f t="shared" si="389"/>
        <v>-0.17961322422778123</v>
      </c>
      <c r="AQ152" s="200">
        <f t="shared" si="389"/>
        <v>-0.10850530166687379</v>
      </c>
      <c r="AR152" s="200">
        <f t="shared" si="389"/>
        <v>-0.15720946171673508</v>
      </c>
      <c r="AS152" s="200">
        <f t="shared" si="389"/>
        <v>-0.17682258856187519</v>
      </c>
      <c r="AT152" s="200">
        <f t="shared" si="389"/>
        <v>-0.19141439037672922</v>
      </c>
      <c r="AU152" s="200">
        <f t="shared" si="389"/>
        <v>-0.21574628640270213</v>
      </c>
      <c r="AV152" s="200">
        <f t="shared" si="390"/>
        <v>-0.18773264946286372</v>
      </c>
      <c r="AW152" s="200">
        <f t="shared" si="390"/>
        <v>-6.696985926941737E-2</v>
      </c>
      <c r="AX152" s="200">
        <f t="shared" si="390"/>
        <v>3.4186657968599855E-2</v>
      </c>
      <c r="AY152" s="200">
        <f t="shared" si="390"/>
        <v>-4.1932887003428322E-2</v>
      </c>
      <c r="AZ152" s="200">
        <f t="shared" si="390"/>
        <v>-1.5464140470937823E-2</v>
      </c>
      <c r="BA152" s="200">
        <f t="shared" si="390"/>
        <v>-7.140054989578079E-2</v>
      </c>
      <c r="BB152" s="200">
        <f t="shared" si="390"/>
        <v>-1.5470168295746571E-4</v>
      </c>
      <c r="BC152" s="200">
        <f t="shared" si="390"/>
        <v>-6.701431544138689E-2</v>
      </c>
      <c r="BD152" s="333">
        <f t="shared" si="390"/>
        <v>0.10663470528466884</v>
      </c>
      <c r="BE152" s="333">
        <f t="shared" si="390"/>
        <v>2.5286877383814926E-3</v>
      </c>
      <c r="BF152" s="170">
        <f t="shared" si="390"/>
        <v>0.19925023583247822</v>
      </c>
      <c r="BG152" s="218"/>
      <c r="BH152" s="168">
        <f t="shared" si="391"/>
        <v>-0.16893687296420445</v>
      </c>
      <c r="BI152" s="168">
        <f t="shared" si="391"/>
        <v>-0.13997306288714684</v>
      </c>
      <c r="BJ152" s="168">
        <f t="shared" si="391"/>
        <v>-0.16378828040211935</v>
      </c>
      <c r="BK152" s="168">
        <f t="shared" si="391"/>
        <v>-0.13867213979592652</v>
      </c>
      <c r="BL152" s="168">
        <f t="shared" si="391"/>
        <v>-0.14205587510501527</v>
      </c>
      <c r="BM152" s="168">
        <f t="shared" si="391"/>
        <v>-8.2549357490343866E-2</v>
      </c>
      <c r="BN152" s="168">
        <f t="shared" si="391"/>
        <v>-0.12269272577935908</v>
      </c>
      <c r="BO152" s="168">
        <f t="shared" si="391"/>
        <v>-0.12630934044569309</v>
      </c>
      <c r="BP152" s="168">
        <f t="shared" si="391"/>
        <v>-0.14215703026274584</v>
      </c>
      <c r="BQ152" s="168">
        <f t="shared" si="391"/>
        <v>-0.16673716791350701</v>
      </c>
      <c r="BR152" s="168">
        <f t="shared" si="392"/>
        <v>-0.14002146028301266</v>
      </c>
      <c r="BS152" s="168">
        <f t="shared" si="392"/>
        <v>-4.6947664019796664E-2</v>
      </c>
      <c r="BT152" s="168">
        <f t="shared" si="392"/>
        <v>2.0055698902623043E-2</v>
      </c>
      <c r="BU152" s="168">
        <f t="shared" si="392"/>
        <v>-2.6106336476663383E-2</v>
      </c>
      <c r="BV152" s="168">
        <f t="shared" si="392"/>
        <v>-9.3707478810184375E-3</v>
      </c>
      <c r="BW152" s="168">
        <f t="shared" si="392"/>
        <v>-4.5067354972006202E-2</v>
      </c>
      <c r="BX152" s="168">
        <f t="shared" si="392"/>
        <v>-1.0037708522059319E-4</v>
      </c>
      <c r="BY152" s="168">
        <f t="shared" si="392"/>
        <v>-4.5451590897259697E-2</v>
      </c>
      <c r="BZ152" s="353">
        <f t="shared" si="392"/>
        <v>7.0138804407341881E-2</v>
      </c>
      <c r="CA152" s="353">
        <f t="shared" si="392"/>
        <v>1.4869157803342192E-3</v>
      </c>
      <c r="CB152" s="333">
        <f t="shared" si="392"/>
        <v>0.11965162734979584</v>
      </c>
      <c r="CC152" s="371"/>
      <c r="CD152" s="171"/>
    </row>
    <row r="153" spans="1:82" x14ac:dyDescent="0.3">
      <c r="A153" s="140"/>
      <c r="B153" s="58" t="s">
        <v>33</v>
      </c>
      <c r="C153" s="218"/>
      <c r="D153" s="166">
        <f t="shared" si="395"/>
        <v>0.85561288910572264</v>
      </c>
      <c r="E153" s="166">
        <f t="shared" ref="E153:O153" si="398">(D69+D146+E97-E69-E146)/(D69+D146+E97-E146)</f>
        <v>0.88230090471086009</v>
      </c>
      <c r="F153" s="167">
        <f t="shared" si="398"/>
        <v>0.88626660139822167</v>
      </c>
      <c r="G153" s="166">
        <f t="shared" si="398"/>
        <v>0.88664325043912018</v>
      </c>
      <c r="H153" s="166">
        <f t="shared" si="398"/>
        <v>0.88962536977943185</v>
      </c>
      <c r="I153" s="166">
        <f t="shared" si="398"/>
        <v>0.8682156741750513</v>
      </c>
      <c r="J153" s="166">
        <f t="shared" si="398"/>
        <v>0.88736079001303003</v>
      </c>
      <c r="K153" s="166">
        <f t="shared" si="398"/>
        <v>0.82699573833629414</v>
      </c>
      <c r="L153" s="286">
        <f t="shared" si="398"/>
        <v>0.84684031727463382</v>
      </c>
      <c r="M153" s="167">
        <f t="shared" si="398"/>
        <v>0.88113435562855558</v>
      </c>
      <c r="N153" s="166">
        <f t="shared" si="398"/>
        <v>0.86429434754866563</v>
      </c>
      <c r="O153" s="167">
        <f t="shared" si="398"/>
        <v>0.8288635470281982</v>
      </c>
      <c r="P153" s="166">
        <f t="shared" ref="P153:T153" si="399">(O69+O146+P97-P69-P146)/(O69+O146+P97-P146)</f>
        <v>0.70004308013429506</v>
      </c>
      <c r="Q153" s="166">
        <f t="shared" si="399"/>
        <v>0.77153407836276244</v>
      </c>
      <c r="R153" s="166">
        <f t="shared" si="399"/>
        <v>0.76116729672295314</v>
      </c>
      <c r="S153" s="166">
        <f t="shared" si="399"/>
        <v>0.77767050670434146</v>
      </c>
      <c r="T153" s="166">
        <f t="shared" si="399"/>
        <v>0.79468374805316322</v>
      </c>
      <c r="U153" s="166">
        <f t="shared" si="384"/>
        <v>0.84991897323578791</v>
      </c>
      <c r="V153" s="166">
        <f t="shared" si="384"/>
        <v>0.79825426397737165</v>
      </c>
      <c r="W153" s="166">
        <f t="shared" si="384"/>
        <v>0.73428633053931125</v>
      </c>
      <c r="X153" s="286">
        <f t="shared" si="384"/>
        <v>0.76380416718375077</v>
      </c>
      <c r="Y153" s="167">
        <f t="shared" si="384"/>
        <v>0.77927689272734291</v>
      </c>
      <c r="Z153" s="166">
        <f t="shared" si="384"/>
        <v>0.78863530045619534</v>
      </c>
      <c r="AA153" s="166">
        <f t="shared" si="384"/>
        <v>0.82610470527976609</v>
      </c>
      <c r="AB153" s="166">
        <f t="shared" si="384"/>
        <v>0.79346347392895222</v>
      </c>
      <c r="AC153" s="166">
        <f t="shared" si="385"/>
        <v>0.79849707637683398</v>
      </c>
      <c r="AD153" s="166">
        <f t="shared" si="386"/>
        <v>0.78918951163888085</v>
      </c>
      <c r="AE153" s="255">
        <f t="shared" si="387"/>
        <v>0.78807347167631647</v>
      </c>
      <c r="AF153" s="255">
        <f t="shared" si="388"/>
        <v>0.82986646779770101</v>
      </c>
      <c r="AG153" s="255">
        <f t="shared" si="388"/>
        <v>0.82143180105876967</v>
      </c>
      <c r="AH153" s="255">
        <f t="shared" si="388"/>
        <v>0.7406535968963498</v>
      </c>
      <c r="AI153" s="166">
        <f t="shared" si="394"/>
        <v>0.77101644411756265</v>
      </c>
      <c r="AJ153" s="392">
        <f t="shared" si="394"/>
        <v>0.75114556877825278</v>
      </c>
      <c r="AK153" s="206"/>
      <c r="AL153" s="199">
        <f t="shared" si="389"/>
        <v>-0.18182265712947296</v>
      </c>
      <c r="AM153" s="200">
        <f t="shared" si="389"/>
        <v>-0.12554314039199266</v>
      </c>
      <c r="AN153" s="200">
        <f t="shared" si="389"/>
        <v>-0.14115312985720682</v>
      </c>
      <c r="AO153" s="200">
        <f t="shared" si="389"/>
        <v>-0.12290483650646269</v>
      </c>
      <c r="AP153" s="200">
        <f t="shared" si="389"/>
        <v>-0.10672090179915605</v>
      </c>
      <c r="AQ153" s="200">
        <f t="shared" si="389"/>
        <v>-2.1073912258780959E-2</v>
      </c>
      <c r="AR153" s="200">
        <f t="shared" si="389"/>
        <v>-0.100417470592035</v>
      </c>
      <c r="AS153" s="200">
        <f t="shared" si="389"/>
        <v>-0.11210385192974601</v>
      </c>
      <c r="AT153" s="200">
        <f t="shared" si="389"/>
        <v>-9.8054082212472277E-2</v>
      </c>
      <c r="AU153" s="200">
        <f t="shared" si="389"/>
        <v>-0.11559810629396335</v>
      </c>
      <c r="AV153" s="200">
        <f t="shared" si="390"/>
        <v>-8.7538518916682115E-2</v>
      </c>
      <c r="AW153" s="200">
        <f t="shared" si="390"/>
        <v>-3.3284631207677533E-3</v>
      </c>
      <c r="AX153" s="200">
        <f t="shared" si="390"/>
        <v>0.1334494925322818</v>
      </c>
      <c r="AY153" s="200">
        <f t="shared" si="390"/>
        <v>3.4947254787874693E-2</v>
      </c>
      <c r="AZ153" s="200">
        <f t="shared" si="390"/>
        <v>3.6814790961949506E-2</v>
      </c>
      <c r="BA153" s="200">
        <f t="shared" si="390"/>
        <v>1.3377085645257811E-2</v>
      </c>
      <c r="BB153" s="200">
        <f t="shared" si="390"/>
        <v>4.4272605084386497E-2</v>
      </c>
      <c r="BC153" s="200">
        <f t="shared" si="390"/>
        <v>-3.3517515285677958E-2</v>
      </c>
      <c r="BD153" s="333">
        <f t="shared" si="390"/>
        <v>-7.2158295521055529E-2</v>
      </c>
      <c r="BE153" s="333">
        <f t="shared" si="390"/>
        <v>5.0021513475913729E-2</v>
      </c>
      <c r="BF153" s="170">
        <f t="shared" si="390"/>
        <v>-1.6573094190061772E-2</v>
      </c>
      <c r="BG153" s="218"/>
      <c r="BH153" s="168">
        <f t="shared" si="391"/>
        <v>-0.15556980897142758</v>
      </c>
      <c r="BI153" s="168">
        <f t="shared" si="391"/>
        <v>-0.11076682634809765</v>
      </c>
      <c r="BJ153" s="168">
        <f t="shared" si="391"/>
        <v>-0.12509930467526853</v>
      </c>
      <c r="BK153" s="168">
        <f t="shared" si="391"/>
        <v>-0.10897274373477872</v>
      </c>
      <c r="BL153" s="168">
        <f t="shared" si="391"/>
        <v>-9.4941621726268632E-2</v>
      </c>
      <c r="BM153" s="168">
        <f t="shared" si="391"/>
        <v>-1.8296700939263388E-2</v>
      </c>
      <c r="BN153" s="168">
        <f t="shared" si="391"/>
        <v>-8.9106526035658384E-2</v>
      </c>
      <c r="BO153" s="168">
        <f t="shared" si="391"/>
        <v>-9.270940779698289E-2</v>
      </c>
      <c r="BP153" s="168">
        <f t="shared" si="391"/>
        <v>-8.3036150090883054E-2</v>
      </c>
      <c r="BQ153" s="168">
        <f t="shared" si="391"/>
        <v>-0.10185746290121267</v>
      </c>
      <c r="BR153" s="168">
        <f t="shared" si="392"/>
        <v>-7.5659047092470288E-2</v>
      </c>
      <c r="BS153" s="168">
        <f t="shared" si="392"/>
        <v>-2.7588417484321059E-3</v>
      </c>
      <c r="BT153" s="168">
        <f t="shared" si="392"/>
        <v>9.3420393794657164E-2</v>
      </c>
      <c r="BU153" s="168">
        <f t="shared" si="392"/>
        <v>2.6962998014071538E-2</v>
      </c>
      <c r="BV153" s="168">
        <f t="shared" si="392"/>
        <v>2.8022214915927712E-2</v>
      </c>
      <c r="BW153" s="168">
        <f t="shared" si="392"/>
        <v>1.0402964971975015E-2</v>
      </c>
      <c r="BX153" s="168">
        <f t="shared" si="392"/>
        <v>3.5182719744537794E-2</v>
      </c>
      <c r="BY153" s="168">
        <f t="shared" si="392"/>
        <v>-2.8487172177018238E-2</v>
      </c>
      <c r="BZ153" s="353">
        <f t="shared" si="392"/>
        <v>-5.760066708102185E-2</v>
      </c>
      <c r="CA153" s="353">
        <f t="shared" si="392"/>
        <v>3.67301135782514E-2</v>
      </c>
      <c r="CB153" s="333">
        <f t="shared" si="392"/>
        <v>-1.2658598405497989E-2</v>
      </c>
      <c r="CC153" s="371"/>
      <c r="CD153" s="171"/>
    </row>
    <row r="154" spans="1:82" x14ac:dyDescent="0.3">
      <c r="A154" s="140"/>
      <c r="B154" s="58" t="s">
        <v>34</v>
      </c>
      <c r="C154" s="218"/>
      <c r="D154" s="166">
        <f t="shared" si="395"/>
        <v>0.89530639577071314</v>
      </c>
      <c r="E154" s="166">
        <f t="shared" ref="E154:O154" si="400">(D70+D147+E98-E70-E147)/(D70+D147+E98-E147)</f>
        <v>0.92259370248201811</v>
      </c>
      <c r="F154" s="167">
        <f t="shared" si="400"/>
        <v>0.91653428359372169</v>
      </c>
      <c r="G154" s="166">
        <f t="shared" si="400"/>
        <v>0.90841641471737944</v>
      </c>
      <c r="H154" s="166">
        <f t="shared" si="400"/>
        <v>0.9402587935793274</v>
      </c>
      <c r="I154" s="166">
        <f t="shared" si="400"/>
        <v>0.88164537318843317</v>
      </c>
      <c r="J154" s="166">
        <f t="shared" si="400"/>
        <v>0.9500999713149445</v>
      </c>
      <c r="K154" s="166">
        <f t="shared" si="400"/>
        <v>0.90325752320250852</v>
      </c>
      <c r="L154" s="286">
        <f t="shared" si="400"/>
        <v>0.88106372045346515</v>
      </c>
      <c r="M154" s="167">
        <f t="shared" si="400"/>
        <v>0.89304673537354051</v>
      </c>
      <c r="N154" s="166">
        <f t="shared" si="400"/>
        <v>0.91425090643507423</v>
      </c>
      <c r="O154" s="167">
        <f t="shared" si="400"/>
        <v>0.86873872351054937</v>
      </c>
      <c r="P154" s="166">
        <f t="shared" ref="P154:T154" si="401">(O70+O147+P98-P70-P147)/(O70+O147+P98-P147)</f>
        <v>0.85539964811580327</v>
      </c>
      <c r="Q154" s="166">
        <f t="shared" si="401"/>
        <v>0.88247704696734319</v>
      </c>
      <c r="R154" s="166">
        <f t="shared" si="401"/>
        <v>0.88791196247446924</v>
      </c>
      <c r="S154" s="166">
        <f t="shared" si="401"/>
        <v>0.8430742309769097</v>
      </c>
      <c r="T154" s="166">
        <f t="shared" si="401"/>
        <v>0.84270729275025447</v>
      </c>
      <c r="U154" s="166">
        <f t="shared" si="384"/>
        <v>0.91325599413114478</v>
      </c>
      <c r="V154" s="166">
        <f t="shared" si="384"/>
        <v>0.86530470378857371</v>
      </c>
      <c r="W154" s="166">
        <f t="shared" si="384"/>
        <v>0.8385243512002738</v>
      </c>
      <c r="X154" s="286">
        <f t="shared" si="384"/>
        <v>0.85411188937019811</v>
      </c>
      <c r="Y154" s="167">
        <f t="shared" si="384"/>
        <v>0.82395612801315909</v>
      </c>
      <c r="Z154" s="166">
        <f t="shared" si="384"/>
        <v>0.85784394979404111</v>
      </c>
      <c r="AA154" s="166">
        <f t="shared" si="384"/>
        <v>0.90141757092027108</v>
      </c>
      <c r="AB154" s="166">
        <f t="shared" si="384"/>
        <v>0.88887578535299216</v>
      </c>
      <c r="AC154" s="166">
        <f t="shared" si="385"/>
        <v>0.87126598682848455</v>
      </c>
      <c r="AD154" s="166">
        <f t="shared" si="386"/>
        <v>0.82870585692833632</v>
      </c>
      <c r="AE154" s="255">
        <f t="shared" si="387"/>
        <v>0.79910170266159053</v>
      </c>
      <c r="AF154" s="255">
        <f t="shared" si="388"/>
        <v>0.85433473552828232</v>
      </c>
      <c r="AG154" s="255">
        <f t="shared" si="388"/>
        <v>0.83162461993543102</v>
      </c>
      <c r="AH154" s="255">
        <f t="shared" si="388"/>
        <v>0.79582545803319571</v>
      </c>
      <c r="AI154" s="166">
        <f t="shared" si="394"/>
        <v>0.76578046657394838</v>
      </c>
      <c r="AJ154" s="392">
        <f t="shared" si="394"/>
        <v>0.79623843926218307</v>
      </c>
      <c r="AK154" s="206"/>
      <c r="AL154" s="199">
        <f t="shared" si="389"/>
        <v>-4.4573285573992413E-2</v>
      </c>
      <c r="AM154" s="200">
        <f t="shared" si="389"/>
        <v>-4.3482472736103263E-2</v>
      </c>
      <c r="AN154" s="200">
        <f t="shared" si="389"/>
        <v>-3.1228860318268308E-2</v>
      </c>
      <c r="AO154" s="200">
        <f t="shared" si="389"/>
        <v>-7.1929769962158344E-2</v>
      </c>
      <c r="AP154" s="200">
        <f t="shared" si="389"/>
        <v>-0.10374962882050701</v>
      </c>
      <c r="AQ154" s="200">
        <f t="shared" si="389"/>
        <v>3.5854122194724551E-2</v>
      </c>
      <c r="AR154" s="200">
        <f t="shared" si="389"/>
        <v>-8.9248784429509648E-2</v>
      </c>
      <c r="AS154" s="200">
        <f t="shared" si="389"/>
        <v>-7.1666352440356781E-2</v>
      </c>
      <c r="AT154" s="200">
        <f t="shared" si="389"/>
        <v>-3.0590104276902352E-2</v>
      </c>
      <c r="AU154" s="200">
        <f t="shared" si="389"/>
        <v>-7.7365052268493467E-2</v>
      </c>
      <c r="AV154" s="200">
        <f t="shared" si="390"/>
        <v>-6.1697457715387982E-2</v>
      </c>
      <c r="AW154" s="200">
        <f t="shared" si="390"/>
        <v>3.7616427730615465E-2</v>
      </c>
      <c r="AX154" s="200">
        <f t="shared" si="390"/>
        <v>3.9135084180741825E-2</v>
      </c>
      <c r="AY154" s="200">
        <f t="shared" si="390"/>
        <v>-1.270408128731026E-2</v>
      </c>
      <c r="AZ154" s="200">
        <f t="shared" si="390"/>
        <v>-6.6680153042577489E-2</v>
      </c>
      <c r="BA154" s="200">
        <f t="shared" si="390"/>
        <v>-5.2157362542520291E-2</v>
      </c>
      <c r="BB154" s="200">
        <f t="shared" si="390"/>
        <v>1.3797724165980099E-2</v>
      </c>
      <c r="BC154" s="200">
        <f t="shared" si="390"/>
        <v>-8.9384985940745315E-2</v>
      </c>
      <c r="BD154" s="333">
        <f t="shared" si="390"/>
        <v>-8.029454301031326E-2</v>
      </c>
      <c r="BE154" s="333">
        <f t="shared" si="390"/>
        <v>-8.6752262498040689E-2</v>
      </c>
      <c r="BF154" s="170">
        <f t="shared" si="390"/>
        <v>-6.7758628381451927E-2</v>
      </c>
      <c r="BG154" s="218"/>
      <c r="BH154" s="168">
        <f t="shared" si="391"/>
        <v>-3.9906747654909869E-2</v>
      </c>
      <c r="BI154" s="168">
        <f t="shared" si="391"/>
        <v>-4.0116655514674915E-2</v>
      </c>
      <c r="BJ154" s="168">
        <f t="shared" si="391"/>
        <v>-2.8622321119252447E-2</v>
      </c>
      <c r="BK154" s="168">
        <f t="shared" si="391"/>
        <v>-6.5342183740469739E-2</v>
      </c>
      <c r="BL154" s="168">
        <f t="shared" si="391"/>
        <v>-9.7551500829072935E-2</v>
      </c>
      <c r="BM154" s="168">
        <f t="shared" si="391"/>
        <v>3.1610620942711609E-2</v>
      </c>
      <c r="BN154" s="168">
        <f t="shared" si="391"/>
        <v>-8.4795267526370788E-2</v>
      </c>
      <c r="BO154" s="168">
        <f t="shared" si="391"/>
        <v>-6.4733172002234718E-2</v>
      </c>
      <c r="BP154" s="168">
        <f t="shared" si="391"/>
        <v>-2.6951831083267042E-2</v>
      </c>
      <c r="BQ154" s="168">
        <f t="shared" si="391"/>
        <v>-6.9090607360381417E-2</v>
      </c>
      <c r="BR154" s="168">
        <f t="shared" si="392"/>
        <v>-5.6406956641033124E-2</v>
      </c>
      <c r="BS154" s="168">
        <f t="shared" si="392"/>
        <v>3.2678847409721712E-2</v>
      </c>
      <c r="BT154" s="168">
        <f t="shared" si="392"/>
        <v>3.3476137237188897E-2</v>
      </c>
      <c r="BU154" s="168">
        <f t="shared" si="392"/>
        <v>-1.1211060138858642E-2</v>
      </c>
      <c r="BV154" s="168">
        <f t="shared" si="392"/>
        <v>-5.9206105546132926E-2</v>
      </c>
      <c r="BW154" s="168">
        <f t="shared" si="392"/>
        <v>-4.397252831531917E-2</v>
      </c>
      <c r="BX154" s="168">
        <f t="shared" si="392"/>
        <v>1.1627442778027852E-2</v>
      </c>
      <c r="BY154" s="168">
        <f t="shared" si="392"/>
        <v>-8.1631374195713757E-2</v>
      </c>
      <c r="BZ154" s="353">
        <f t="shared" si="392"/>
        <v>-6.9479245755378005E-2</v>
      </c>
      <c r="CA154" s="353">
        <f t="shared" si="392"/>
        <v>-7.2743884626325417E-2</v>
      </c>
      <c r="CB154" s="333">
        <f t="shared" si="392"/>
        <v>-5.7873450108015034E-2</v>
      </c>
      <c r="CC154" s="371"/>
      <c r="CD154" s="171"/>
    </row>
    <row r="155" spans="1:82" ht="15" thickBot="1" x14ac:dyDescent="0.35">
      <c r="A155" s="140"/>
      <c r="B155" s="64" t="s">
        <v>35</v>
      </c>
      <c r="C155" s="219"/>
      <c r="D155" s="173">
        <f t="shared" si="395"/>
        <v>0.68194619899927622</v>
      </c>
      <c r="E155" s="173">
        <f t="shared" ref="E155:O155" si="402">(D71+D148+E99-E71-E148)/(D71+D148+E99-E148)</f>
        <v>0.70140124143580407</v>
      </c>
      <c r="F155" s="174">
        <f t="shared" si="402"/>
        <v>0.67925587931629527</v>
      </c>
      <c r="G155" s="173">
        <f t="shared" si="402"/>
        <v>0.72148428801220843</v>
      </c>
      <c r="H155" s="173">
        <f t="shared" si="402"/>
        <v>0.72434453036787871</v>
      </c>
      <c r="I155" s="173">
        <f t="shared" si="402"/>
        <v>0.69798512355622078</v>
      </c>
      <c r="J155" s="173">
        <f t="shared" si="402"/>
        <v>0.71305693817289761</v>
      </c>
      <c r="K155" s="173">
        <f t="shared" si="402"/>
        <v>0.61835886570953014</v>
      </c>
      <c r="L155" s="287">
        <f t="shared" si="402"/>
        <v>0.64752925917133919</v>
      </c>
      <c r="M155" s="174">
        <f t="shared" si="402"/>
        <v>0.68045591450658827</v>
      </c>
      <c r="N155" s="173">
        <f t="shared" si="402"/>
        <v>0.63777569453718419</v>
      </c>
      <c r="O155" s="174">
        <f t="shared" si="402"/>
        <v>0.61972635239183138</v>
      </c>
      <c r="P155" s="173">
        <f t="shared" ref="P155:T155" si="403">(O71+O148+P99-P71-P148)/(O71+O148+P99-P148)</f>
        <v>0.55585524849000012</v>
      </c>
      <c r="Q155" s="173">
        <f t="shared" si="403"/>
        <v>0.57413199186148167</v>
      </c>
      <c r="R155" s="173">
        <f t="shared" si="403"/>
        <v>0.56749652108091708</v>
      </c>
      <c r="S155" s="173">
        <f t="shared" si="403"/>
        <v>0.58628442879390452</v>
      </c>
      <c r="T155" s="173">
        <f t="shared" si="403"/>
        <v>0.59974406847627248</v>
      </c>
      <c r="U155" s="173">
        <f t="shared" si="384"/>
        <v>0.62276692665634736</v>
      </c>
      <c r="V155" s="173">
        <f t="shared" si="384"/>
        <v>0.5534642869655243</v>
      </c>
      <c r="W155" s="173">
        <f t="shared" si="384"/>
        <v>0.48944805212594622</v>
      </c>
      <c r="X155" s="287">
        <f t="shared" si="384"/>
        <v>0.51317596944068189</v>
      </c>
      <c r="Y155" s="174">
        <f t="shared" si="384"/>
        <v>0.5242439658432676</v>
      </c>
      <c r="Z155" s="173">
        <f t="shared" si="384"/>
        <v>0.51429213493490933</v>
      </c>
      <c r="AA155" s="173">
        <f t="shared" si="384"/>
        <v>0.5625507276409133</v>
      </c>
      <c r="AB155" s="173">
        <f t="shared" si="384"/>
        <v>0.4987223672372868</v>
      </c>
      <c r="AC155" s="173">
        <f t="shared" si="385"/>
        <v>0.47376513534935233</v>
      </c>
      <c r="AD155" s="173">
        <f t="shared" si="386"/>
        <v>0.49931345410885364</v>
      </c>
      <c r="AE155" s="322">
        <f t="shared" si="387"/>
        <v>0.51691484113126962</v>
      </c>
      <c r="AF155" s="322">
        <f t="shared" si="388"/>
        <v>0.57705608002921227</v>
      </c>
      <c r="AG155" s="322">
        <f t="shared" si="388"/>
        <v>0.56288404889365429</v>
      </c>
      <c r="AH155" s="322">
        <f>(AG71+AG148+AH99-AH71-AH148)/(AG71+AG148+AH99-AH148)</f>
        <v>0.54621915070250082</v>
      </c>
      <c r="AI155" s="173">
        <f>(AH71+AH148+AI99-AI71-AI148)/(AH71+AH148+AI99-AI148)</f>
        <v>0.51724343884917978</v>
      </c>
      <c r="AJ155" s="393">
        <f>(AI71+AI148+AJ99-AJ71-AJ148)/(AI71+AI148+AJ99-AJ148)</f>
        <v>0.53544126904716682</v>
      </c>
      <c r="AK155" s="219"/>
      <c r="AL155" s="175">
        <f t="shared" si="389"/>
        <v>-0.1848986777759134</v>
      </c>
      <c r="AM155" s="176">
        <f t="shared" si="389"/>
        <v>-0.18144999189593072</v>
      </c>
      <c r="AN155" s="176">
        <f t="shared" si="389"/>
        <v>-0.16453204401833008</v>
      </c>
      <c r="AO155" s="176">
        <f t="shared" si="389"/>
        <v>-0.18739127305294298</v>
      </c>
      <c r="AP155" s="176">
        <f t="shared" si="389"/>
        <v>-0.17201822705601766</v>
      </c>
      <c r="AQ155" s="176">
        <f t="shared" si="389"/>
        <v>-0.10776475652752905</v>
      </c>
      <c r="AR155" s="176">
        <f t="shared" si="389"/>
        <v>-0.22381473717415296</v>
      </c>
      <c r="AS155" s="176">
        <f t="shared" si="389"/>
        <v>-0.20847249183638114</v>
      </c>
      <c r="AT155" s="176">
        <f t="shared" si="389"/>
        <v>-0.20748605229452158</v>
      </c>
      <c r="AU155" s="176">
        <f t="shared" si="389"/>
        <v>-0.22956953614929332</v>
      </c>
      <c r="AV155" s="176">
        <f t="shared" si="390"/>
        <v>-0.19361596978367668</v>
      </c>
      <c r="AW155" s="176">
        <f t="shared" si="390"/>
        <v>-9.2259469893847493E-2</v>
      </c>
      <c r="AX155" s="176">
        <f t="shared" si="390"/>
        <v>-0.10278373984579034</v>
      </c>
      <c r="AY155" s="176">
        <f t="shared" si="390"/>
        <v>-0.17481495184881532</v>
      </c>
      <c r="AZ155" s="176">
        <f t="shared" si="390"/>
        <v>-0.12014711005134336</v>
      </c>
      <c r="BA155" s="176">
        <f t="shared" si="390"/>
        <v>-0.11832070622332742</v>
      </c>
      <c r="BB155" s="176">
        <f t="shared" si="390"/>
        <v>-3.7829450326540101E-2</v>
      </c>
      <c r="BC155" s="176">
        <f t="shared" si="390"/>
        <v>-9.6156162441390206E-2</v>
      </c>
      <c r="BD155" s="327">
        <f>IF(ISERROR((AH155-V155)/V155)=TRUE,0,(AH155-V155)/V155)</f>
        <v>-1.3090521707816681E-2</v>
      </c>
      <c r="BE155" s="327">
        <f>IF(ISERROR((AI155-W155)/W155)=TRUE,0,(AI155-W155)/W155)</f>
        <v>5.6789247811902969E-2</v>
      </c>
      <c r="BF155" s="177">
        <f>IF(ISERROR((AJ155-X155)/X155)=TRUE,0,(AJ155-X155)/X155)</f>
        <v>4.3387260768956534E-2</v>
      </c>
      <c r="BG155" s="219"/>
      <c r="BH155" s="175">
        <f t="shared" ref="BH155" si="404">P155-D155</f>
        <v>-0.1260909505092761</v>
      </c>
      <c r="BI155" s="176">
        <f t="shared" ref="BI155" si="405">Q155-E155</f>
        <v>-0.1272692495743224</v>
      </c>
      <c r="BJ155" s="176">
        <f t="shared" ref="BJ155:CB155" si="406">R155-F155</f>
        <v>-0.11175935823537819</v>
      </c>
      <c r="BK155" s="176">
        <f t="shared" si="406"/>
        <v>-0.13519985921830391</v>
      </c>
      <c r="BL155" s="176">
        <f t="shared" si="406"/>
        <v>-0.12460046189160623</v>
      </c>
      <c r="BM155" s="176">
        <f t="shared" si="406"/>
        <v>-7.5218196899873413E-2</v>
      </c>
      <c r="BN155" s="176">
        <f t="shared" si="406"/>
        <v>-0.15959265120737332</v>
      </c>
      <c r="BO155" s="176">
        <f t="shared" si="406"/>
        <v>-0.12891081358358392</v>
      </c>
      <c r="BP155" s="176">
        <f t="shared" si="406"/>
        <v>-0.1343532897306573</v>
      </c>
      <c r="BQ155" s="176">
        <f t="shared" si="406"/>
        <v>-0.15621194866332067</v>
      </c>
      <c r="BR155" s="176">
        <f t="shared" si="406"/>
        <v>-0.12348355960227486</v>
      </c>
      <c r="BS155" s="176">
        <f t="shared" si="406"/>
        <v>-5.7175624750918086E-2</v>
      </c>
      <c r="BT155" s="176">
        <f t="shared" si="406"/>
        <v>-5.7132881252713319E-2</v>
      </c>
      <c r="BU155" s="176">
        <f t="shared" si="406"/>
        <v>-0.10036685651212934</v>
      </c>
      <c r="BV155" s="176">
        <f t="shared" si="406"/>
        <v>-6.8183066972063444E-2</v>
      </c>
      <c r="BW155" s="176">
        <f t="shared" si="406"/>
        <v>-6.9369587662634902E-2</v>
      </c>
      <c r="BX155" s="176">
        <f t="shared" si="406"/>
        <v>-2.2687988447060214E-2</v>
      </c>
      <c r="BY155" s="176">
        <f t="shared" si="406"/>
        <v>-5.9882877762693076E-2</v>
      </c>
      <c r="BZ155" s="327">
        <f>AH155-V155</f>
        <v>-7.2451362630234772E-3</v>
      </c>
      <c r="CA155" s="327">
        <f t="shared" si="406"/>
        <v>2.7795386723233562E-2</v>
      </c>
      <c r="CB155" s="327">
        <f t="shared" si="406"/>
        <v>2.2265299606484934E-2</v>
      </c>
      <c r="CC155" s="372"/>
      <c r="CD155" s="174"/>
    </row>
    <row r="156" spans="1:82" x14ac:dyDescent="0.3">
      <c r="A156" s="140"/>
    </row>
    <row r="157" spans="1:82" x14ac:dyDescent="0.3">
      <c r="B157" s="1" t="s">
        <v>22</v>
      </c>
    </row>
    <row r="158" spans="1:82" x14ac:dyDescent="0.3">
      <c r="B158" s="30" t="s">
        <v>187</v>
      </c>
    </row>
    <row r="159" spans="1:82" x14ac:dyDescent="0.3">
      <c r="B159" s="2" t="s">
        <v>165</v>
      </c>
    </row>
    <row r="161" spans="2:2" x14ac:dyDescent="0.3">
      <c r="B161" s="31"/>
    </row>
  </sheetData>
  <mergeCells count="7">
    <mergeCell ref="B1:BH1"/>
    <mergeCell ref="C2:I2"/>
    <mergeCell ref="C3:I3"/>
    <mergeCell ref="C4:I4"/>
    <mergeCell ref="C7:L7"/>
    <mergeCell ref="M7:X7"/>
    <mergeCell ref="Y7:AJ7"/>
  </mergeCells>
  <printOptions horizontalCentered="1"/>
  <pageMargins left="0.15" right="0.15" top="0.25" bottom="0.25" header="0.3" footer="0"/>
  <pageSetup paperSize="3" scale="1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CD161"/>
  <sheetViews>
    <sheetView tabSelected="1" view="pageBreakPreview" zoomScale="60" zoomScaleNormal="10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09375" defaultRowHeight="14.4" x14ac:dyDescent="0.3"/>
  <cols>
    <col min="1" max="1" width="4.6640625" style="138" customWidth="1"/>
    <col min="2" max="2" width="40.6640625" style="2" customWidth="1"/>
    <col min="3" max="80" width="13.6640625" style="2" customWidth="1"/>
    <col min="81" max="81" width="3.88671875" style="357" customWidth="1"/>
    <col min="82" max="82" width="13.6640625" style="2" hidden="1" customWidth="1"/>
    <col min="83" max="83" width="9.109375" style="2" customWidth="1"/>
    <col min="84" max="16384" width="9.109375" style="2"/>
  </cols>
  <sheetData>
    <row r="1" spans="1:82" ht="15.6" thickTop="1" thickBot="1" x14ac:dyDescent="0.35">
      <c r="B1" s="405" t="s">
        <v>16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C1" s="406"/>
      <c r="AD1" s="406"/>
      <c r="AE1" s="406"/>
      <c r="AF1" s="406"/>
      <c r="AG1" s="406"/>
      <c r="AH1" s="406"/>
      <c r="AI1" s="406"/>
      <c r="AJ1" s="406"/>
      <c r="AK1" s="406"/>
      <c r="AL1" s="406"/>
      <c r="AM1" s="406"/>
      <c r="AN1" s="406"/>
      <c r="AO1" s="406"/>
      <c r="AP1" s="406"/>
      <c r="AQ1" s="406"/>
      <c r="AR1" s="406"/>
      <c r="AS1" s="406"/>
      <c r="AT1" s="406"/>
      <c r="AU1" s="406"/>
      <c r="AV1" s="406"/>
      <c r="AW1" s="406"/>
      <c r="AX1" s="406"/>
      <c r="AY1" s="406"/>
      <c r="AZ1" s="406"/>
      <c r="BA1" s="406"/>
      <c r="BB1" s="406"/>
      <c r="BC1" s="406"/>
      <c r="BD1" s="406"/>
      <c r="BE1" s="406"/>
      <c r="BF1" s="406"/>
      <c r="BG1" s="406"/>
      <c r="BH1" s="406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</row>
    <row r="2" spans="1:82" ht="27.6" customHeight="1" thickTop="1" x14ac:dyDescent="0.4">
      <c r="B2" s="225" t="s">
        <v>163</v>
      </c>
      <c r="C2" s="410" t="s">
        <v>570</v>
      </c>
      <c r="D2" s="410"/>
      <c r="E2" s="410"/>
      <c r="F2" s="410"/>
      <c r="G2" s="410"/>
      <c r="H2" s="410"/>
      <c r="I2" s="410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7"/>
      <c r="BG2" s="6"/>
      <c r="BH2" s="7"/>
      <c r="CD2" s="6"/>
    </row>
    <row r="3" spans="1:82" ht="27.6" customHeight="1" x14ac:dyDescent="0.4">
      <c r="B3" s="225" t="s">
        <v>572</v>
      </c>
      <c r="C3" s="409" t="s">
        <v>575</v>
      </c>
      <c r="D3" s="409"/>
      <c r="E3" s="409"/>
      <c r="F3" s="409"/>
      <c r="G3" s="409"/>
      <c r="H3" s="409"/>
      <c r="I3" s="409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/>
      <c r="BG3" s="8"/>
      <c r="BH3" s="9"/>
      <c r="CD3" s="8"/>
    </row>
    <row r="4" spans="1:82" ht="27.6" customHeight="1" x14ac:dyDescent="0.4">
      <c r="B4" s="225" t="s">
        <v>0</v>
      </c>
      <c r="C4" s="407">
        <v>44531</v>
      </c>
      <c r="D4" s="408"/>
      <c r="E4" s="408"/>
      <c r="F4" s="408"/>
      <c r="G4" s="408"/>
      <c r="H4" s="408"/>
      <c r="I4" s="408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10"/>
      <c r="BG4" s="8"/>
      <c r="BH4" s="10"/>
      <c r="CD4" s="8"/>
    </row>
    <row r="5" spans="1:82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10"/>
      <c r="BG5" s="8"/>
      <c r="BH5" s="10"/>
      <c r="CD5" s="8"/>
    </row>
    <row r="6" spans="1:82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9"/>
      <c r="BG6" s="17"/>
      <c r="BH6" s="19"/>
      <c r="CD6" s="17" t="s">
        <v>414</v>
      </c>
    </row>
    <row r="7" spans="1:82" s="3" customFormat="1" ht="15" thickBot="1" x14ac:dyDescent="0.35">
      <c r="A7" s="139"/>
      <c r="B7" s="20"/>
      <c r="C7" s="411">
        <v>2019</v>
      </c>
      <c r="D7" s="412"/>
      <c r="E7" s="412"/>
      <c r="F7" s="412"/>
      <c r="G7" s="412"/>
      <c r="H7" s="412"/>
      <c r="I7" s="412"/>
      <c r="J7" s="412"/>
      <c r="K7" s="412"/>
      <c r="L7" s="413"/>
      <c r="M7" s="412">
        <v>2020</v>
      </c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3"/>
      <c r="Y7" s="412">
        <v>2021</v>
      </c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3"/>
      <c r="AK7" s="21" t="s">
        <v>578</v>
      </c>
      <c r="AL7" s="22"/>
      <c r="AM7" s="22"/>
      <c r="AN7" s="22"/>
      <c r="AO7" s="22"/>
      <c r="AP7" s="22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3"/>
      <c r="BG7" s="21" t="s">
        <v>577</v>
      </c>
      <c r="BH7" s="22"/>
      <c r="BI7" s="22"/>
      <c r="BJ7" s="22"/>
      <c r="BK7" s="22"/>
      <c r="BL7" s="22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365"/>
      <c r="CD7" s="362" t="s">
        <v>79</v>
      </c>
    </row>
    <row r="8" spans="1:82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64" t="s">
        <v>4</v>
      </c>
      <c r="M8" s="28" t="s">
        <v>5</v>
      </c>
      <c r="N8" s="292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64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75" t="s">
        <v>4</v>
      </c>
      <c r="AK8" s="26" t="s">
        <v>792</v>
      </c>
      <c r="AL8" s="27" t="s">
        <v>793</v>
      </c>
      <c r="AM8" s="27" t="s">
        <v>794</v>
      </c>
      <c r="AN8" s="27" t="s">
        <v>795</v>
      </c>
      <c r="AO8" s="27" t="s">
        <v>796</v>
      </c>
      <c r="AP8" s="27" t="s">
        <v>797</v>
      </c>
      <c r="AQ8" s="27" t="s">
        <v>798</v>
      </c>
      <c r="AR8" s="228" t="s">
        <v>799</v>
      </c>
      <c r="AS8" s="228" t="s">
        <v>800</v>
      </c>
      <c r="AT8" s="228" t="s">
        <v>801</v>
      </c>
      <c r="AU8" s="228" t="s">
        <v>802</v>
      </c>
      <c r="AV8" s="228" t="s">
        <v>803</v>
      </c>
      <c r="AW8" s="228" t="s">
        <v>804</v>
      </c>
      <c r="AX8" s="228" t="s">
        <v>805</v>
      </c>
      <c r="AY8" s="228" t="s">
        <v>806</v>
      </c>
      <c r="AZ8" s="228" t="s">
        <v>807</v>
      </c>
      <c r="BA8" s="228" t="s">
        <v>808</v>
      </c>
      <c r="BB8" s="228" t="s">
        <v>811</v>
      </c>
      <c r="BC8" s="228" t="s">
        <v>813</v>
      </c>
      <c r="BD8" s="228" t="s">
        <v>815</v>
      </c>
      <c r="BE8" s="228" t="s">
        <v>816</v>
      </c>
      <c r="BF8" s="29" t="s">
        <v>817</v>
      </c>
      <c r="BG8" s="356" t="s">
        <v>792</v>
      </c>
      <c r="BH8" s="27" t="s">
        <v>793</v>
      </c>
      <c r="BI8" s="27" t="s">
        <v>794</v>
      </c>
      <c r="BJ8" s="27" t="s">
        <v>795</v>
      </c>
      <c r="BK8" s="27" t="s">
        <v>796</v>
      </c>
      <c r="BL8" s="27" t="s">
        <v>797</v>
      </c>
      <c r="BM8" s="27" t="s">
        <v>798</v>
      </c>
      <c r="BN8" s="27" t="s">
        <v>799</v>
      </c>
      <c r="BO8" s="27" t="s">
        <v>800</v>
      </c>
      <c r="BP8" s="228" t="s">
        <v>801</v>
      </c>
      <c r="BQ8" s="228" t="s">
        <v>802</v>
      </c>
      <c r="BR8" s="228" t="s">
        <v>803</v>
      </c>
      <c r="BS8" s="228" t="s">
        <v>804</v>
      </c>
      <c r="BT8" s="228" t="s">
        <v>805</v>
      </c>
      <c r="BU8" s="228" t="s">
        <v>806</v>
      </c>
      <c r="BV8" s="228" t="s">
        <v>807</v>
      </c>
      <c r="BW8" s="228" t="s">
        <v>808</v>
      </c>
      <c r="BX8" s="228" t="s">
        <v>811</v>
      </c>
      <c r="BY8" s="228" t="s">
        <v>813</v>
      </c>
      <c r="BZ8" s="228" t="s">
        <v>815</v>
      </c>
      <c r="CA8" s="228" t="s">
        <v>816</v>
      </c>
      <c r="CB8" s="358" t="s">
        <v>817</v>
      </c>
      <c r="CC8" s="366"/>
      <c r="CD8" s="363">
        <v>44555</v>
      </c>
    </row>
    <row r="9" spans="1:82" s="57" customFormat="1" x14ac:dyDescent="0.3">
      <c r="A9" s="140">
        <v>1</v>
      </c>
      <c r="B9" s="51" t="s">
        <v>12</v>
      </c>
      <c r="C9" s="52"/>
      <c r="D9" s="53"/>
      <c r="E9" s="53"/>
      <c r="F9" s="53"/>
      <c r="G9" s="53"/>
      <c r="H9" s="53"/>
      <c r="I9" s="53"/>
      <c r="J9" s="53"/>
      <c r="K9" s="53"/>
      <c r="L9" s="265"/>
      <c r="M9" s="54"/>
      <c r="N9" s="53"/>
      <c r="O9" s="54"/>
      <c r="P9" s="53"/>
      <c r="Q9" s="53"/>
      <c r="R9" s="53"/>
      <c r="S9" s="53"/>
      <c r="T9" s="53"/>
      <c r="U9" s="232"/>
      <c r="V9" s="232"/>
      <c r="W9" s="232"/>
      <c r="X9" s="265"/>
      <c r="Y9" s="293"/>
      <c r="Z9" s="232"/>
      <c r="AA9" s="232"/>
      <c r="AB9" s="232"/>
      <c r="AC9" s="232"/>
      <c r="AD9" s="232"/>
      <c r="AE9" s="232"/>
      <c r="AF9" s="232"/>
      <c r="AG9" s="232"/>
      <c r="AH9" s="232"/>
      <c r="AI9" s="53"/>
      <c r="AJ9" s="376"/>
      <c r="AK9" s="189"/>
      <c r="AL9" s="190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325"/>
      <c r="BE9" s="325"/>
      <c r="BF9" s="192"/>
      <c r="BG9" s="52"/>
      <c r="BH9" s="55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262"/>
      <c r="BU9" s="262"/>
      <c r="BV9" s="262"/>
      <c r="BW9" s="262"/>
      <c r="BX9" s="262"/>
      <c r="BY9" s="262"/>
      <c r="BZ9" s="262"/>
      <c r="CA9" s="262"/>
      <c r="CB9" s="262"/>
      <c r="CC9" s="367"/>
      <c r="CD9" s="54"/>
    </row>
    <row r="10" spans="1:82" s="57" customFormat="1" x14ac:dyDescent="0.3">
      <c r="A10" s="140"/>
      <c r="B10" s="58" t="s">
        <v>30</v>
      </c>
      <c r="C10" s="59">
        <v>222692</v>
      </c>
      <c r="D10" s="60">
        <v>222614</v>
      </c>
      <c r="E10" s="60">
        <v>222273</v>
      </c>
      <c r="F10" s="60">
        <v>222068</v>
      </c>
      <c r="G10" s="60">
        <v>221977</v>
      </c>
      <c r="H10" s="60">
        <v>222043</v>
      </c>
      <c r="I10" s="60">
        <v>222334</v>
      </c>
      <c r="J10" s="60">
        <v>222714</v>
      </c>
      <c r="K10" s="60">
        <v>224268</v>
      </c>
      <c r="L10" s="266">
        <v>225445</v>
      </c>
      <c r="M10" s="61">
        <v>225330</v>
      </c>
      <c r="N10" s="60">
        <v>225922</v>
      </c>
      <c r="O10" s="61">
        <v>226356</v>
      </c>
      <c r="P10" s="60">
        <v>226961</v>
      </c>
      <c r="Q10" s="60">
        <v>226267</v>
      </c>
      <c r="R10" s="60">
        <v>226101</v>
      </c>
      <c r="S10" s="60">
        <v>225453</v>
      </c>
      <c r="T10" s="60">
        <v>225804</v>
      </c>
      <c r="U10" s="233">
        <v>225719</v>
      </c>
      <c r="V10" s="233">
        <v>226771</v>
      </c>
      <c r="W10" s="233">
        <v>227574</v>
      </c>
      <c r="X10" s="266">
        <v>228291</v>
      </c>
      <c r="Y10" s="247">
        <v>228351</v>
      </c>
      <c r="Z10" s="233">
        <v>228564</v>
      </c>
      <c r="AA10" s="233">
        <v>228446</v>
      </c>
      <c r="AB10" s="233">
        <v>227677</v>
      </c>
      <c r="AC10" s="233">
        <v>226600</v>
      </c>
      <c r="AD10" s="233">
        <v>226639</v>
      </c>
      <c r="AE10" s="233">
        <v>222066</v>
      </c>
      <c r="AF10" s="233">
        <v>222305</v>
      </c>
      <c r="AG10" s="233">
        <v>222969</v>
      </c>
      <c r="AH10" s="233">
        <v>223571</v>
      </c>
      <c r="AI10" s="78">
        <v>223988</v>
      </c>
      <c r="AJ10" s="100">
        <v>224806</v>
      </c>
      <c r="AK10" s="171">
        <f t="shared" ref="AK10:AT15" si="0">IF(ISERROR((O10-C10)/C10)=TRUE,0,(O10-C10)/C10)</f>
        <v>1.645321789736497E-2</v>
      </c>
      <c r="AL10" s="171">
        <f t="shared" si="0"/>
        <v>1.9527073768945351E-2</v>
      </c>
      <c r="AM10" s="171">
        <f t="shared" si="0"/>
        <v>1.7968894107696393E-2</v>
      </c>
      <c r="AN10" s="171">
        <f t="shared" si="0"/>
        <v>1.8161103806041391E-2</v>
      </c>
      <c r="AO10" s="171">
        <f t="shared" si="0"/>
        <v>1.5659280015497101E-2</v>
      </c>
      <c r="AP10" s="171">
        <f t="shared" si="0"/>
        <v>1.6938160626545309E-2</v>
      </c>
      <c r="AQ10" s="171">
        <f t="shared" si="0"/>
        <v>1.5224841904522026E-2</v>
      </c>
      <c r="AR10" s="171">
        <f t="shared" si="0"/>
        <v>1.8216187576892338E-2</v>
      </c>
      <c r="AS10" s="171">
        <f t="shared" si="0"/>
        <v>1.4741291668896142E-2</v>
      </c>
      <c r="AT10" s="171">
        <f t="shared" si="0"/>
        <v>1.2623921577324846E-2</v>
      </c>
      <c r="AU10" s="171">
        <f t="shared" ref="AU10:BD15" si="1">IF(ISERROR((Y10-M10)/M10)=TRUE,0,(Y10-M10)/M10)</f>
        <v>1.3407003062175476E-2</v>
      </c>
      <c r="AV10" s="171">
        <f t="shared" si="1"/>
        <v>1.1694301573109304E-2</v>
      </c>
      <c r="AW10" s="171">
        <f t="shared" si="1"/>
        <v>9.2332432098110942E-3</v>
      </c>
      <c r="AX10" s="171">
        <f t="shared" si="1"/>
        <v>3.1547270235855501E-3</v>
      </c>
      <c r="AY10" s="171">
        <f t="shared" si="1"/>
        <v>1.4717126226979631E-3</v>
      </c>
      <c r="AZ10" s="171">
        <f t="shared" si="1"/>
        <v>2.3794675830712824E-3</v>
      </c>
      <c r="BA10" s="171">
        <f t="shared" si="1"/>
        <v>-1.5023086851805032E-2</v>
      </c>
      <c r="BB10" s="171">
        <f t="shared" si="1"/>
        <v>-1.5495739668030681E-2</v>
      </c>
      <c r="BC10" s="171">
        <f t="shared" si="1"/>
        <v>-1.2183289842680502E-2</v>
      </c>
      <c r="BD10" s="326">
        <f t="shared" si="1"/>
        <v>-1.4111151778666585E-2</v>
      </c>
      <c r="BE10" s="326">
        <f>IF(ISERROR((AI10-W10)/W10)=TRUE,0,(AI10-W10)/W10)</f>
        <v>-1.5757511842301845E-2</v>
      </c>
      <c r="BF10" s="193">
        <f>IF(ISERROR((AJ10-X10)/X10)=TRUE,0,(AJ10-X10)/X10)</f>
        <v>-1.5265603987892645E-2</v>
      </c>
      <c r="BG10" s="59">
        <f t="shared" ref="BG10:BP14" si="2">O10-C10</f>
        <v>3664</v>
      </c>
      <c r="BH10" s="62">
        <f t="shared" si="2"/>
        <v>4347</v>
      </c>
      <c r="BI10" s="63">
        <f t="shared" si="2"/>
        <v>3994</v>
      </c>
      <c r="BJ10" s="63">
        <f t="shared" si="2"/>
        <v>4033</v>
      </c>
      <c r="BK10" s="63">
        <f t="shared" si="2"/>
        <v>3476</v>
      </c>
      <c r="BL10" s="63">
        <f t="shared" si="2"/>
        <v>3761</v>
      </c>
      <c r="BM10" s="63">
        <f t="shared" si="2"/>
        <v>3385</v>
      </c>
      <c r="BN10" s="63">
        <f t="shared" si="2"/>
        <v>4057</v>
      </c>
      <c r="BO10" s="63">
        <f t="shared" si="2"/>
        <v>3306</v>
      </c>
      <c r="BP10" s="63">
        <f t="shared" si="2"/>
        <v>2846</v>
      </c>
      <c r="BQ10" s="63">
        <f t="shared" ref="BQ10:CB14" si="3">Y10-M10</f>
        <v>3021</v>
      </c>
      <c r="BR10" s="63">
        <f t="shared" si="3"/>
        <v>2642</v>
      </c>
      <c r="BS10" s="63">
        <f t="shared" si="3"/>
        <v>2090</v>
      </c>
      <c r="BT10" s="63">
        <f t="shared" si="3"/>
        <v>716</v>
      </c>
      <c r="BU10" s="63">
        <f t="shared" si="3"/>
        <v>333</v>
      </c>
      <c r="BV10" s="63">
        <f t="shared" si="3"/>
        <v>538</v>
      </c>
      <c r="BW10" s="63">
        <f t="shared" si="3"/>
        <v>-3387</v>
      </c>
      <c r="BX10" s="63">
        <f t="shared" si="3"/>
        <v>-3499</v>
      </c>
      <c r="BY10" s="63">
        <f t="shared" si="3"/>
        <v>-2750</v>
      </c>
      <c r="BZ10" s="339">
        <f t="shared" si="3"/>
        <v>-3200</v>
      </c>
      <c r="CA10" s="339">
        <f t="shared" si="3"/>
        <v>-3586</v>
      </c>
      <c r="CB10" s="339">
        <f t="shared" si="3"/>
        <v>-3485</v>
      </c>
      <c r="CC10" s="367"/>
      <c r="CD10" s="61">
        <f>IF(ISERROR(GETPIVOTDATA("VALUE",'CSS WK pvt'!$J$2,"DT_FILE",CD$8,"COMMODITY",CD$6,"TRIM_CAT",TRIM(B10),"TRIM_LINE",A9))=TRUE,0,GETPIVOTDATA("VALUE",'CSS WK pvt'!$J$2,"DT_FILE",CD$8,"COMMODITY",CD$6,"TRIM_CAT",TRIM(B10),"TRIM_LINE",A9))</f>
        <v>224806</v>
      </c>
    </row>
    <row r="11" spans="1:82" s="57" customFormat="1" x14ac:dyDescent="0.3">
      <c r="A11" s="140"/>
      <c r="B11" s="58" t="s">
        <v>31</v>
      </c>
      <c r="C11" s="59">
        <v>20348</v>
      </c>
      <c r="D11" s="60">
        <v>20333</v>
      </c>
      <c r="E11" s="60">
        <v>20344</v>
      </c>
      <c r="F11" s="60">
        <v>20299</v>
      </c>
      <c r="G11" s="60">
        <v>20268</v>
      </c>
      <c r="H11" s="60">
        <v>20257</v>
      </c>
      <c r="I11" s="60">
        <v>20248</v>
      </c>
      <c r="J11" s="60">
        <v>20320</v>
      </c>
      <c r="K11" s="60">
        <v>20456</v>
      </c>
      <c r="L11" s="266">
        <v>20531</v>
      </c>
      <c r="M11" s="61">
        <v>20537</v>
      </c>
      <c r="N11" s="60">
        <v>20563</v>
      </c>
      <c r="O11" s="61">
        <v>20575</v>
      </c>
      <c r="P11" s="60">
        <v>20581</v>
      </c>
      <c r="Q11" s="60">
        <v>21087</v>
      </c>
      <c r="R11" s="60">
        <v>21079</v>
      </c>
      <c r="S11" s="60">
        <v>21495</v>
      </c>
      <c r="T11" s="60">
        <v>21133</v>
      </c>
      <c r="U11" s="233">
        <v>21254</v>
      </c>
      <c r="V11" s="233">
        <v>20440</v>
      </c>
      <c r="W11" s="233">
        <v>20148</v>
      </c>
      <c r="X11" s="266">
        <v>19536</v>
      </c>
      <c r="Y11" s="247">
        <v>19423</v>
      </c>
      <c r="Z11" s="233">
        <v>19558</v>
      </c>
      <c r="AA11" s="233">
        <v>19797</v>
      </c>
      <c r="AB11" s="233">
        <v>20162</v>
      </c>
      <c r="AC11" s="233">
        <v>20734</v>
      </c>
      <c r="AD11" s="233">
        <v>20618</v>
      </c>
      <c r="AE11" s="233">
        <v>24712</v>
      </c>
      <c r="AF11" s="233">
        <v>24191</v>
      </c>
      <c r="AG11" s="233">
        <v>23351</v>
      </c>
      <c r="AH11" s="233">
        <v>23006</v>
      </c>
      <c r="AI11" s="60">
        <v>23473</v>
      </c>
      <c r="AJ11" s="100">
        <v>23216</v>
      </c>
      <c r="AK11" s="171">
        <f t="shared" si="0"/>
        <v>1.115588755651661E-2</v>
      </c>
      <c r="AL11" s="171">
        <f t="shared" si="0"/>
        <v>1.2196921261004278E-2</v>
      </c>
      <c r="AM11" s="171">
        <f t="shared" si="0"/>
        <v>3.6521824616594575E-2</v>
      </c>
      <c r="AN11" s="171">
        <f t="shared" si="0"/>
        <v>3.8425538203852409E-2</v>
      </c>
      <c r="AO11" s="171">
        <f t="shared" si="0"/>
        <v>6.0538780343398463E-2</v>
      </c>
      <c r="AP11" s="171">
        <f t="shared" si="0"/>
        <v>4.3244310608678484E-2</v>
      </c>
      <c r="AQ11" s="171">
        <f t="shared" si="0"/>
        <v>4.9683919399446858E-2</v>
      </c>
      <c r="AR11" s="171">
        <f t="shared" si="0"/>
        <v>5.905511811023622E-3</v>
      </c>
      <c r="AS11" s="171">
        <f t="shared" si="0"/>
        <v>-1.5056707078607743E-2</v>
      </c>
      <c r="AT11" s="171">
        <f t="shared" si="0"/>
        <v>-4.8463299400905949E-2</v>
      </c>
      <c r="AU11" s="171">
        <f t="shared" si="1"/>
        <v>-5.4243560403174761E-2</v>
      </c>
      <c r="AV11" s="171">
        <f t="shared" si="1"/>
        <v>-4.8874191509021059E-2</v>
      </c>
      <c r="AW11" s="171">
        <f t="shared" si="1"/>
        <v>-3.7812879708383963E-2</v>
      </c>
      <c r="AX11" s="171">
        <f t="shared" si="1"/>
        <v>-2.0358583159224529E-2</v>
      </c>
      <c r="AY11" s="171">
        <f t="shared" si="1"/>
        <v>-1.6740171669749136E-2</v>
      </c>
      <c r="AZ11" s="171">
        <f t="shared" si="1"/>
        <v>-2.1870107690118126E-2</v>
      </c>
      <c r="BA11" s="171">
        <f t="shared" si="1"/>
        <v>0.14966271225866482</v>
      </c>
      <c r="BB11" s="171">
        <f t="shared" si="1"/>
        <v>0.14470259783277339</v>
      </c>
      <c r="BC11" s="171">
        <f t="shared" si="1"/>
        <v>9.8663780935353343E-2</v>
      </c>
      <c r="BD11" s="326">
        <f t="shared" si="1"/>
        <v>0.12553816046966731</v>
      </c>
      <c r="BE11" s="326">
        <f t="shared" ref="BE11:BF13" si="4">IF(ISERROR((AI11-W11)/W11)=TRUE,0,(AI11-W11)/W11)</f>
        <v>0.16502878697637482</v>
      </c>
      <c r="BF11" s="193">
        <f t="shared" si="4"/>
        <v>0.18837018837018837</v>
      </c>
      <c r="BG11" s="59">
        <f t="shared" si="2"/>
        <v>227</v>
      </c>
      <c r="BH11" s="62">
        <f t="shared" si="2"/>
        <v>248</v>
      </c>
      <c r="BI11" s="63">
        <f t="shared" si="2"/>
        <v>743</v>
      </c>
      <c r="BJ11" s="63">
        <f t="shared" si="2"/>
        <v>780</v>
      </c>
      <c r="BK11" s="63">
        <f t="shared" si="2"/>
        <v>1227</v>
      </c>
      <c r="BL11" s="63">
        <f t="shared" si="2"/>
        <v>876</v>
      </c>
      <c r="BM11" s="63">
        <f t="shared" si="2"/>
        <v>1006</v>
      </c>
      <c r="BN11" s="63">
        <f t="shared" si="2"/>
        <v>120</v>
      </c>
      <c r="BO11" s="63">
        <f t="shared" si="2"/>
        <v>-308</v>
      </c>
      <c r="BP11" s="63">
        <f t="shared" si="2"/>
        <v>-995</v>
      </c>
      <c r="BQ11" s="63">
        <f t="shared" si="3"/>
        <v>-1114</v>
      </c>
      <c r="BR11" s="63">
        <f t="shared" si="3"/>
        <v>-1005</v>
      </c>
      <c r="BS11" s="63">
        <f t="shared" si="3"/>
        <v>-778</v>
      </c>
      <c r="BT11" s="63">
        <f t="shared" si="3"/>
        <v>-419</v>
      </c>
      <c r="BU11" s="63">
        <f t="shared" si="3"/>
        <v>-353</v>
      </c>
      <c r="BV11" s="63">
        <f t="shared" si="3"/>
        <v>-461</v>
      </c>
      <c r="BW11" s="63">
        <f t="shared" si="3"/>
        <v>3217</v>
      </c>
      <c r="BX11" s="63">
        <f t="shared" si="3"/>
        <v>3058</v>
      </c>
      <c r="BY11" s="63">
        <f t="shared" si="3"/>
        <v>2097</v>
      </c>
      <c r="BZ11" s="339">
        <f t="shared" si="3"/>
        <v>2566</v>
      </c>
      <c r="CA11" s="339">
        <f t="shared" si="3"/>
        <v>3325</v>
      </c>
      <c r="CB11" s="339">
        <f t="shared" si="3"/>
        <v>3680</v>
      </c>
      <c r="CC11" s="367"/>
      <c r="CD11" s="61">
        <f>IF(ISERROR(GETPIVOTDATA("VALUE",'CSS WK pvt'!$J$2,"DT_FILE",CD$8,"COMMODITY",CD$6,"TRIM_CAT",TRIM(B11),"TRIM_LINE",A9))=TRUE,0,GETPIVOTDATA("VALUE",'CSS WK pvt'!$J$2,"DT_FILE",CD$8,"COMMODITY",CD$6,"TRIM_CAT",TRIM(B11),"TRIM_LINE",A9))</f>
        <v>23216</v>
      </c>
    </row>
    <row r="12" spans="1:82" s="57" customFormat="1" x14ac:dyDescent="0.3">
      <c r="A12" s="140"/>
      <c r="B12" s="58" t="s">
        <v>32</v>
      </c>
      <c r="C12" s="59">
        <v>18657</v>
      </c>
      <c r="D12" s="60">
        <v>18643</v>
      </c>
      <c r="E12" s="60">
        <v>18600</v>
      </c>
      <c r="F12" s="60">
        <v>18536</v>
      </c>
      <c r="G12" s="60">
        <v>18504</v>
      </c>
      <c r="H12" s="60">
        <v>18512</v>
      </c>
      <c r="I12" s="60">
        <v>18530</v>
      </c>
      <c r="J12" s="60">
        <v>18601</v>
      </c>
      <c r="K12" s="60">
        <v>18889</v>
      </c>
      <c r="L12" s="266">
        <v>19026</v>
      </c>
      <c r="M12" s="61">
        <v>19036</v>
      </c>
      <c r="N12" s="60">
        <v>19131</v>
      </c>
      <c r="O12" s="61">
        <v>19170</v>
      </c>
      <c r="P12" s="60">
        <v>19219</v>
      </c>
      <c r="Q12" s="60">
        <v>19160</v>
      </c>
      <c r="R12" s="60">
        <v>19074</v>
      </c>
      <c r="S12" s="60">
        <v>19026</v>
      </c>
      <c r="T12" s="60">
        <v>19106</v>
      </c>
      <c r="U12" s="233">
        <v>19125</v>
      </c>
      <c r="V12" s="233">
        <v>19149</v>
      </c>
      <c r="W12" s="233">
        <v>19260</v>
      </c>
      <c r="X12" s="266">
        <v>19298</v>
      </c>
      <c r="Y12" s="247">
        <v>19330</v>
      </c>
      <c r="Z12" s="233">
        <v>19359</v>
      </c>
      <c r="AA12" s="233">
        <v>19363</v>
      </c>
      <c r="AB12" s="233">
        <v>19262</v>
      </c>
      <c r="AC12" s="233">
        <v>19171</v>
      </c>
      <c r="AD12" s="233">
        <v>19096</v>
      </c>
      <c r="AE12" s="233">
        <v>19051</v>
      </c>
      <c r="AF12" s="233">
        <v>19034</v>
      </c>
      <c r="AG12" s="233">
        <v>18966</v>
      </c>
      <c r="AH12" s="233">
        <v>18997</v>
      </c>
      <c r="AI12" s="60">
        <v>19136</v>
      </c>
      <c r="AJ12" s="100">
        <v>19212</v>
      </c>
      <c r="AK12" s="171">
        <f t="shared" si="0"/>
        <v>2.7496382054992764E-2</v>
      </c>
      <c r="AL12" s="171">
        <f t="shared" si="0"/>
        <v>3.0896314970766506E-2</v>
      </c>
      <c r="AM12" s="171">
        <f t="shared" si="0"/>
        <v>3.0107526881720432E-2</v>
      </c>
      <c r="AN12" s="171">
        <f t="shared" si="0"/>
        <v>2.9024600776866638E-2</v>
      </c>
      <c r="AO12" s="171">
        <f t="shared" si="0"/>
        <v>2.821011673151751E-2</v>
      </c>
      <c r="AP12" s="171">
        <f t="shared" si="0"/>
        <v>3.2087294727744166E-2</v>
      </c>
      <c r="AQ12" s="171">
        <f t="shared" si="0"/>
        <v>3.2110091743119268E-2</v>
      </c>
      <c r="AR12" s="171">
        <f t="shared" si="0"/>
        <v>2.9460781678404387E-2</v>
      </c>
      <c r="AS12" s="171">
        <f t="shared" si="0"/>
        <v>1.9641060934935676E-2</v>
      </c>
      <c r="AT12" s="171">
        <f t="shared" si="0"/>
        <v>1.4296226216756018E-2</v>
      </c>
      <c r="AU12" s="171">
        <f t="shared" si="1"/>
        <v>1.5444421096869091E-2</v>
      </c>
      <c r="AV12" s="171">
        <f t="shared" si="1"/>
        <v>1.1917829700486122E-2</v>
      </c>
      <c r="AW12" s="171">
        <f t="shared" si="1"/>
        <v>1.0067814293166406E-2</v>
      </c>
      <c r="AX12" s="171">
        <f t="shared" si="1"/>
        <v>2.237369269993236E-3</v>
      </c>
      <c r="AY12" s="171">
        <f t="shared" si="1"/>
        <v>5.7411273486430059E-4</v>
      </c>
      <c r="AZ12" s="171">
        <f t="shared" si="1"/>
        <v>1.1534025374855825E-3</v>
      </c>
      <c r="BA12" s="171">
        <f t="shared" si="1"/>
        <v>1.3139913802165458E-3</v>
      </c>
      <c r="BB12" s="171">
        <f t="shared" si="1"/>
        <v>-3.7684497016643986E-3</v>
      </c>
      <c r="BC12" s="171">
        <f t="shared" si="1"/>
        <v>-8.3137254901960791E-3</v>
      </c>
      <c r="BD12" s="326">
        <f t="shared" si="1"/>
        <v>-7.9377513186067155E-3</v>
      </c>
      <c r="BE12" s="326">
        <f t="shared" si="4"/>
        <v>-6.4382139148494288E-3</v>
      </c>
      <c r="BF12" s="193">
        <f t="shared" si="4"/>
        <v>-4.4564203544408751E-3</v>
      </c>
      <c r="BG12" s="59">
        <f t="shared" si="2"/>
        <v>513</v>
      </c>
      <c r="BH12" s="62">
        <f t="shared" si="2"/>
        <v>576</v>
      </c>
      <c r="BI12" s="63">
        <f t="shared" si="2"/>
        <v>560</v>
      </c>
      <c r="BJ12" s="63">
        <f t="shared" si="2"/>
        <v>538</v>
      </c>
      <c r="BK12" s="63">
        <f t="shared" si="2"/>
        <v>522</v>
      </c>
      <c r="BL12" s="63">
        <f t="shared" si="2"/>
        <v>594</v>
      </c>
      <c r="BM12" s="63">
        <f t="shared" si="2"/>
        <v>595</v>
      </c>
      <c r="BN12" s="63">
        <f t="shared" si="2"/>
        <v>548</v>
      </c>
      <c r="BO12" s="63">
        <f t="shared" si="2"/>
        <v>371</v>
      </c>
      <c r="BP12" s="63">
        <f t="shared" si="2"/>
        <v>272</v>
      </c>
      <c r="BQ12" s="63">
        <f t="shared" si="3"/>
        <v>294</v>
      </c>
      <c r="BR12" s="63">
        <f t="shared" si="3"/>
        <v>228</v>
      </c>
      <c r="BS12" s="63">
        <f t="shared" si="3"/>
        <v>193</v>
      </c>
      <c r="BT12" s="63">
        <f t="shared" si="3"/>
        <v>43</v>
      </c>
      <c r="BU12" s="63">
        <f t="shared" si="3"/>
        <v>11</v>
      </c>
      <c r="BV12" s="63">
        <f t="shared" si="3"/>
        <v>22</v>
      </c>
      <c r="BW12" s="63">
        <f t="shared" si="3"/>
        <v>25</v>
      </c>
      <c r="BX12" s="63">
        <f t="shared" si="3"/>
        <v>-72</v>
      </c>
      <c r="BY12" s="63">
        <f t="shared" si="3"/>
        <v>-159</v>
      </c>
      <c r="BZ12" s="339">
        <f t="shared" si="3"/>
        <v>-152</v>
      </c>
      <c r="CA12" s="339">
        <f t="shared" si="3"/>
        <v>-124</v>
      </c>
      <c r="CB12" s="339">
        <f t="shared" si="3"/>
        <v>-86</v>
      </c>
      <c r="CC12" s="367"/>
      <c r="CD12" s="61">
        <f>IF(ISERROR(GETPIVOTDATA("VALUE",'CSS WK pvt'!$J$2,"DT_FILE",CD$8,"COMMODITY",CD$6,"TRIM_CAT",TRIM(B12),"TRIM_LINE",A9))=TRUE,0,GETPIVOTDATA("VALUE",'CSS WK pvt'!$J$2,"DT_FILE",CD$8,"COMMODITY",CD$6,"TRIM_CAT",TRIM(B12),"TRIM_LINE",A9))</f>
        <v>19212</v>
      </c>
    </row>
    <row r="13" spans="1:82" s="57" customFormat="1" x14ac:dyDescent="0.3">
      <c r="A13" s="140"/>
      <c r="B13" s="58" t="s">
        <v>33</v>
      </c>
      <c r="C13" s="59">
        <v>5102</v>
      </c>
      <c r="D13" s="60">
        <v>5104</v>
      </c>
      <c r="E13" s="60">
        <v>5100</v>
      </c>
      <c r="F13" s="60">
        <v>5101</v>
      </c>
      <c r="G13" s="60">
        <v>5102</v>
      </c>
      <c r="H13" s="60">
        <v>5102</v>
      </c>
      <c r="I13" s="60">
        <v>5115</v>
      </c>
      <c r="J13" s="60">
        <v>5124</v>
      </c>
      <c r="K13" s="60">
        <v>5151</v>
      </c>
      <c r="L13" s="266">
        <v>5169</v>
      </c>
      <c r="M13" s="61">
        <v>5170</v>
      </c>
      <c r="N13" s="60">
        <v>5182</v>
      </c>
      <c r="O13" s="61">
        <v>5179</v>
      </c>
      <c r="P13" s="60">
        <v>5189</v>
      </c>
      <c r="Q13" s="60">
        <v>5190</v>
      </c>
      <c r="R13" s="60">
        <v>5188</v>
      </c>
      <c r="S13" s="60">
        <v>5186</v>
      </c>
      <c r="T13" s="60">
        <v>5084</v>
      </c>
      <c r="U13" s="233">
        <v>5068</v>
      </c>
      <c r="V13" s="233">
        <v>5071</v>
      </c>
      <c r="W13" s="233">
        <v>5076</v>
      </c>
      <c r="X13" s="266">
        <v>5081</v>
      </c>
      <c r="Y13" s="247">
        <v>5085</v>
      </c>
      <c r="Z13" s="233">
        <v>5092</v>
      </c>
      <c r="AA13" s="233">
        <v>5098</v>
      </c>
      <c r="AB13" s="233">
        <v>5102</v>
      </c>
      <c r="AC13" s="233">
        <v>5103</v>
      </c>
      <c r="AD13" s="233">
        <v>5098</v>
      </c>
      <c r="AE13" s="233">
        <v>5092</v>
      </c>
      <c r="AF13" s="233">
        <v>5053</v>
      </c>
      <c r="AG13" s="233">
        <v>5044</v>
      </c>
      <c r="AH13" s="233">
        <v>5051</v>
      </c>
      <c r="AI13" s="60">
        <v>5047</v>
      </c>
      <c r="AJ13" s="100">
        <v>5054</v>
      </c>
      <c r="AK13" s="171">
        <f t="shared" si="0"/>
        <v>1.5092120736965895E-2</v>
      </c>
      <c r="AL13" s="171">
        <f t="shared" si="0"/>
        <v>1.6653605015673981E-2</v>
      </c>
      <c r="AM13" s="171">
        <f t="shared" si="0"/>
        <v>1.7647058823529412E-2</v>
      </c>
      <c r="AN13" s="171">
        <f t="shared" si="0"/>
        <v>1.7055479317780828E-2</v>
      </c>
      <c r="AO13" s="171">
        <f t="shared" si="0"/>
        <v>1.6464131713053703E-2</v>
      </c>
      <c r="AP13" s="171">
        <f t="shared" si="0"/>
        <v>-3.5280282242257936E-3</v>
      </c>
      <c r="AQ13" s="171">
        <f t="shared" si="0"/>
        <v>-9.1886608015640282E-3</v>
      </c>
      <c r="AR13" s="171">
        <f t="shared" si="0"/>
        <v>-1.0343481654957064E-2</v>
      </c>
      <c r="AS13" s="171">
        <f t="shared" si="0"/>
        <v>-1.4560279557367502E-2</v>
      </c>
      <c r="AT13" s="171">
        <f t="shared" si="0"/>
        <v>-1.702456954923583E-2</v>
      </c>
      <c r="AU13" s="171">
        <f t="shared" si="1"/>
        <v>-1.6441005802707929E-2</v>
      </c>
      <c r="AV13" s="171">
        <f t="shared" si="1"/>
        <v>-1.7367811655731379E-2</v>
      </c>
      <c r="AW13" s="171">
        <f t="shared" si="1"/>
        <v>-1.5640084958486195E-2</v>
      </c>
      <c r="AX13" s="171">
        <f t="shared" si="1"/>
        <v>-1.6766236269030642E-2</v>
      </c>
      <c r="AY13" s="171">
        <f t="shared" si="1"/>
        <v>-1.6763005780346819E-2</v>
      </c>
      <c r="AZ13" s="171">
        <f t="shared" si="1"/>
        <v>-1.7347725520431765E-2</v>
      </c>
      <c r="BA13" s="171">
        <f t="shared" si="1"/>
        <v>-1.8125723100655612E-2</v>
      </c>
      <c r="BB13" s="171">
        <f t="shared" si="1"/>
        <v>-6.0975609756097563E-3</v>
      </c>
      <c r="BC13" s="171">
        <f t="shared" si="1"/>
        <v>-4.7355958958168907E-3</v>
      </c>
      <c r="BD13" s="326">
        <f t="shared" si="1"/>
        <v>-3.9439952672056791E-3</v>
      </c>
      <c r="BE13" s="326">
        <f t="shared" si="4"/>
        <v>-5.713159968479117E-3</v>
      </c>
      <c r="BF13" s="193">
        <f t="shared" si="4"/>
        <v>-5.3139145837433578E-3</v>
      </c>
      <c r="BG13" s="59">
        <f t="shared" si="2"/>
        <v>77</v>
      </c>
      <c r="BH13" s="62">
        <f t="shared" si="2"/>
        <v>85</v>
      </c>
      <c r="BI13" s="63">
        <f t="shared" si="2"/>
        <v>90</v>
      </c>
      <c r="BJ13" s="63">
        <f t="shared" si="2"/>
        <v>87</v>
      </c>
      <c r="BK13" s="63">
        <f t="shared" si="2"/>
        <v>84</v>
      </c>
      <c r="BL13" s="63">
        <f t="shared" si="2"/>
        <v>-18</v>
      </c>
      <c r="BM13" s="63">
        <f t="shared" si="2"/>
        <v>-47</v>
      </c>
      <c r="BN13" s="63">
        <f t="shared" si="2"/>
        <v>-53</v>
      </c>
      <c r="BO13" s="63">
        <f t="shared" si="2"/>
        <v>-75</v>
      </c>
      <c r="BP13" s="63">
        <f t="shared" si="2"/>
        <v>-88</v>
      </c>
      <c r="BQ13" s="63">
        <f t="shared" si="3"/>
        <v>-85</v>
      </c>
      <c r="BR13" s="63">
        <f t="shared" si="3"/>
        <v>-90</v>
      </c>
      <c r="BS13" s="63">
        <f t="shared" si="3"/>
        <v>-81</v>
      </c>
      <c r="BT13" s="63">
        <f t="shared" si="3"/>
        <v>-87</v>
      </c>
      <c r="BU13" s="63">
        <f t="shared" si="3"/>
        <v>-87</v>
      </c>
      <c r="BV13" s="63">
        <f t="shared" si="3"/>
        <v>-90</v>
      </c>
      <c r="BW13" s="63">
        <f t="shared" si="3"/>
        <v>-94</v>
      </c>
      <c r="BX13" s="63">
        <f t="shared" si="3"/>
        <v>-31</v>
      </c>
      <c r="BY13" s="63">
        <f t="shared" si="3"/>
        <v>-24</v>
      </c>
      <c r="BZ13" s="339">
        <f t="shared" si="3"/>
        <v>-20</v>
      </c>
      <c r="CA13" s="339">
        <f>AI13-W13</f>
        <v>-29</v>
      </c>
      <c r="CB13" s="339">
        <f>AJ13-X13</f>
        <v>-27</v>
      </c>
      <c r="CC13" s="367"/>
      <c r="CD13" s="61">
        <f>IF(ISERROR(GETPIVOTDATA("VALUE",'CSS WK pvt'!$J$2,"DT_FILE",CD$8,"COMMODITY",CD$6,"TRIM_CAT",TRIM(B13),"TRIM_LINE",A9))=TRUE,0,GETPIVOTDATA("VALUE",'CSS WK pvt'!$J$2,"DT_FILE",CD$8,"COMMODITY",CD$6,"TRIM_CAT",TRIM(B13),"TRIM_LINE",A9))</f>
        <v>5054</v>
      </c>
    </row>
    <row r="14" spans="1:82" s="57" customFormat="1" x14ac:dyDescent="0.3">
      <c r="A14" s="140"/>
      <c r="B14" s="58" t="s">
        <v>34</v>
      </c>
      <c r="C14" s="59">
        <v>774</v>
      </c>
      <c r="D14" s="60">
        <v>773</v>
      </c>
      <c r="E14" s="60">
        <v>771</v>
      </c>
      <c r="F14" s="60">
        <v>769</v>
      </c>
      <c r="G14" s="60">
        <v>769</v>
      </c>
      <c r="H14" s="60">
        <v>768</v>
      </c>
      <c r="I14" s="60">
        <v>769</v>
      </c>
      <c r="J14" s="60">
        <v>773</v>
      </c>
      <c r="K14" s="60">
        <v>779</v>
      </c>
      <c r="L14" s="266">
        <v>781</v>
      </c>
      <c r="M14" s="61">
        <v>782</v>
      </c>
      <c r="N14" s="60">
        <v>783</v>
      </c>
      <c r="O14" s="61">
        <v>784</v>
      </c>
      <c r="P14" s="60">
        <v>784</v>
      </c>
      <c r="Q14" s="60">
        <v>781</v>
      </c>
      <c r="R14" s="60">
        <v>779</v>
      </c>
      <c r="S14" s="60">
        <v>777</v>
      </c>
      <c r="T14" s="60">
        <v>781</v>
      </c>
      <c r="U14" s="233">
        <v>782</v>
      </c>
      <c r="V14" s="233">
        <v>788</v>
      </c>
      <c r="W14" s="233">
        <v>788</v>
      </c>
      <c r="X14" s="266">
        <v>789</v>
      </c>
      <c r="Y14" s="247">
        <v>793</v>
      </c>
      <c r="Z14" s="233">
        <v>796</v>
      </c>
      <c r="AA14" s="233">
        <v>795</v>
      </c>
      <c r="AB14" s="233">
        <v>795</v>
      </c>
      <c r="AC14" s="233">
        <v>793</v>
      </c>
      <c r="AD14" s="233">
        <v>790</v>
      </c>
      <c r="AE14" s="233">
        <v>789</v>
      </c>
      <c r="AF14" s="233">
        <v>800</v>
      </c>
      <c r="AG14" s="233">
        <v>807</v>
      </c>
      <c r="AH14" s="233">
        <v>811</v>
      </c>
      <c r="AI14" s="60">
        <v>811</v>
      </c>
      <c r="AJ14" s="100">
        <v>811</v>
      </c>
      <c r="AK14" s="171">
        <f t="shared" si="0"/>
        <v>1.2919896640826873E-2</v>
      </c>
      <c r="AL14" s="171">
        <f t="shared" si="0"/>
        <v>1.4230271668822769E-2</v>
      </c>
      <c r="AM14" s="171">
        <f t="shared" si="0"/>
        <v>1.2970168612191959E-2</v>
      </c>
      <c r="AN14" s="171">
        <f t="shared" si="0"/>
        <v>1.3003901170351105E-2</v>
      </c>
      <c r="AO14" s="171">
        <f t="shared" si="0"/>
        <v>1.0403120936280884E-2</v>
      </c>
      <c r="AP14" s="171">
        <f t="shared" si="0"/>
        <v>1.6927083333333332E-2</v>
      </c>
      <c r="AQ14" s="171">
        <f t="shared" si="0"/>
        <v>1.6905071521456438E-2</v>
      </c>
      <c r="AR14" s="171">
        <f t="shared" si="0"/>
        <v>1.9404915912031046E-2</v>
      </c>
      <c r="AS14" s="171">
        <f t="shared" si="0"/>
        <v>1.1553273427471117E-2</v>
      </c>
      <c r="AT14" s="171">
        <f t="shared" si="0"/>
        <v>1.0243277848911651E-2</v>
      </c>
      <c r="AU14" s="171">
        <f t="shared" si="1"/>
        <v>1.4066496163682864E-2</v>
      </c>
      <c r="AV14" s="171">
        <f t="shared" si="1"/>
        <v>1.6602809706257982E-2</v>
      </c>
      <c r="AW14" s="171">
        <f t="shared" si="1"/>
        <v>1.4030612244897959E-2</v>
      </c>
      <c r="AX14" s="171">
        <f t="shared" si="1"/>
        <v>1.4030612244897959E-2</v>
      </c>
      <c r="AY14" s="171">
        <f t="shared" si="1"/>
        <v>1.5364916773367477E-2</v>
      </c>
      <c r="AZ14" s="171">
        <f t="shared" si="1"/>
        <v>1.4120667522464698E-2</v>
      </c>
      <c r="BA14" s="171">
        <f t="shared" si="1"/>
        <v>1.5444015444015444E-2</v>
      </c>
      <c r="BB14" s="171">
        <f t="shared" si="1"/>
        <v>2.4327784891165175E-2</v>
      </c>
      <c r="BC14" s="171">
        <f t="shared" si="1"/>
        <v>3.1969309462915603E-2</v>
      </c>
      <c r="BD14" s="326">
        <f t="shared" si="1"/>
        <v>2.9187817258883249E-2</v>
      </c>
      <c r="BE14" s="326">
        <f>IF(ISERROR((AI14-W14)/W14)=TRUE,0,(AI14-W14)/W14)</f>
        <v>2.9187817258883249E-2</v>
      </c>
      <c r="BF14" s="193">
        <f>IF(ISERROR((AJ14-X14)/X14)=TRUE,0,(AJ14-X14)/X14)</f>
        <v>2.7883396704689482E-2</v>
      </c>
      <c r="BG14" s="59">
        <f t="shared" si="2"/>
        <v>10</v>
      </c>
      <c r="BH14" s="62">
        <f t="shared" si="2"/>
        <v>11</v>
      </c>
      <c r="BI14" s="63">
        <f t="shared" si="2"/>
        <v>10</v>
      </c>
      <c r="BJ14" s="63">
        <f t="shared" si="2"/>
        <v>10</v>
      </c>
      <c r="BK14" s="63">
        <f t="shared" si="2"/>
        <v>8</v>
      </c>
      <c r="BL14" s="63">
        <f t="shared" si="2"/>
        <v>13</v>
      </c>
      <c r="BM14" s="63">
        <f t="shared" si="2"/>
        <v>13</v>
      </c>
      <c r="BN14" s="63">
        <f t="shared" si="2"/>
        <v>15</v>
      </c>
      <c r="BO14" s="63">
        <f t="shared" si="2"/>
        <v>9</v>
      </c>
      <c r="BP14" s="63">
        <f t="shared" si="2"/>
        <v>8</v>
      </c>
      <c r="BQ14" s="63">
        <f t="shared" si="3"/>
        <v>11</v>
      </c>
      <c r="BR14" s="63">
        <f t="shared" si="3"/>
        <v>13</v>
      </c>
      <c r="BS14" s="63">
        <f t="shared" si="3"/>
        <v>11</v>
      </c>
      <c r="BT14" s="63">
        <f t="shared" si="3"/>
        <v>11</v>
      </c>
      <c r="BU14" s="63">
        <f t="shared" si="3"/>
        <v>12</v>
      </c>
      <c r="BV14" s="63">
        <f t="shared" si="3"/>
        <v>11</v>
      </c>
      <c r="BW14" s="63">
        <f t="shared" si="3"/>
        <v>12</v>
      </c>
      <c r="BX14" s="63">
        <f t="shared" si="3"/>
        <v>19</v>
      </c>
      <c r="BY14" s="63">
        <f t="shared" si="3"/>
        <v>25</v>
      </c>
      <c r="BZ14" s="339">
        <f t="shared" si="3"/>
        <v>23</v>
      </c>
      <c r="CA14" s="339">
        <f t="shared" si="3"/>
        <v>23</v>
      </c>
      <c r="CB14" s="339">
        <f t="shared" si="3"/>
        <v>22</v>
      </c>
      <c r="CC14" s="367"/>
      <c r="CD14" s="61">
        <f>IF(ISERROR(GETPIVOTDATA("VALUE",'CSS WK pvt'!$J$2,"DT_FILE",CD$8,"COMMODITY",CD$6,"TRIM_CAT",TRIM(B14),"TRIM_LINE",A9))=TRUE,0,GETPIVOTDATA("VALUE",'CSS WK pvt'!$J$2,"DT_FILE",CD$8,"COMMODITY",CD$6,"TRIM_CAT",TRIM(B14),"TRIM_LINE",A9))</f>
        <v>811</v>
      </c>
    </row>
    <row r="15" spans="1:82" s="70" customFormat="1" ht="15" thickBot="1" x14ac:dyDescent="0.35">
      <c r="A15" s="141"/>
      <c r="B15" s="64" t="s">
        <v>35</v>
      </c>
      <c r="C15" s="65">
        <f>SUM(C10:C14)</f>
        <v>267573</v>
      </c>
      <c r="D15" s="66">
        <f t="shared" ref="D15:CD15" si="5">SUM(D10:D14)</f>
        <v>267467</v>
      </c>
      <c r="E15" s="66">
        <f t="shared" si="5"/>
        <v>267088</v>
      </c>
      <c r="F15" s="66">
        <f t="shared" si="5"/>
        <v>266773</v>
      </c>
      <c r="G15" s="66">
        <f t="shared" si="5"/>
        <v>266620</v>
      </c>
      <c r="H15" s="66">
        <f t="shared" si="5"/>
        <v>266682</v>
      </c>
      <c r="I15" s="66">
        <f t="shared" si="5"/>
        <v>266996</v>
      </c>
      <c r="J15" s="66">
        <f t="shared" si="5"/>
        <v>267532</v>
      </c>
      <c r="K15" s="66">
        <f t="shared" si="5"/>
        <v>269543</v>
      </c>
      <c r="L15" s="267">
        <f t="shared" si="5"/>
        <v>270952</v>
      </c>
      <c r="M15" s="67">
        <f t="shared" si="5"/>
        <v>270855</v>
      </c>
      <c r="N15" s="66">
        <f t="shared" si="5"/>
        <v>271581</v>
      </c>
      <c r="O15" s="67">
        <f t="shared" si="5"/>
        <v>272064</v>
      </c>
      <c r="P15" s="66">
        <v>272734</v>
      </c>
      <c r="Q15" s="66">
        <v>272485</v>
      </c>
      <c r="R15" s="66">
        <v>272221</v>
      </c>
      <c r="S15" s="66">
        <v>271937</v>
      </c>
      <c r="T15" s="66">
        <v>271908</v>
      </c>
      <c r="U15" s="234">
        <v>271948</v>
      </c>
      <c r="V15" s="234">
        <v>272219</v>
      </c>
      <c r="W15" s="234">
        <v>272846</v>
      </c>
      <c r="X15" s="267">
        <v>272995</v>
      </c>
      <c r="Y15" s="294">
        <v>272982</v>
      </c>
      <c r="Z15" s="234">
        <v>273369</v>
      </c>
      <c r="AA15" s="234">
        <v>273499</v>
      </c>
      <c r="AB15" s="234">
        <v>272998</v>
      </c>
      <c r="AC15" s="234">
        <v>272401</v>
      </c>
      <c r="AD15" s="234">
        <v>272241</v>
      </c>
      <c r="AE15" s="234">
        <v>271710</v>
      </c>
      <c r="AF15" s="234">
        <v>271383</v>
      </c>
      <c r="AG15" s="234">
        <v>271137</v>
      </c>
      <c r="AH15" s="234">
        <v>271436</v>
      </c>
      <c r="AI15" s="66">
        <v>272455</v>
      </c>
      <c r="AJ15" s="377">
        <v>273099</v>
      </c>
      <c r="AK15" s="174">
        <f t="shared" si="0"/>
        <v>1.6784204684329136E-2</v>
      </c>
      <c r="AL15" s="175">
        <f t="shared" si="0"/>
        <v>1.9692148937999827E-2</v>
      </c>
      <c r="AM15" s="176">
        <f t="shared" si="0"/>
        <v>2.0206823219313486E-2</v>
      </c>
      <c r="AN15" s="176">
        <f t="shared" si="0"/>
        <v>2.0421856784607138E-2</v>
      </c>
      <c r="AO15" s="176">
        <f t="shared" si="0"/>
        <v>1.9942239891981097E-2</v>
      </c>
      <c r="AP15" s="176">
        <f t="shared" si="0"/>
        <v>1.9596373208540508E-2</v>
      </c>
      <c r="AQ15" s="176">
        <f t="shared" si="0"/>
        <v>1.8547094338491964E-2</v>
      </c>
      <c r="AR15" s="176">
        <f t="shared" si="0"/>
        <v>1.751939954846523E-2</v>
      </c>
      <c r="AS15" s="176">
        <f t="shared" si="0"/>
        <v>1.2254074489042565E-2</v>
      </c>
      <c r="AT15" s="176">
        <f t="shared" si="0"/>
        <v>7.5400808999379967E-3</v>
      </c>
      <c r="AU15" s="176">
        <f t="shared" si="1"/>
        <v>7.8529102287201637E-3</v>
      </c>
      <c r="AV15" s="176">
        <f t="shared" si="1"/>
        <v>6.5836711699272044E-3</v>
      </c>
      <c r="AW15" s="176">
        <f t="shared" si="1"/>
        <v>5.2744942366501997E-3</v>
      </c>
      <c r="AX15" s="176">
        <f t="shared" si="1"/>
        <v>9.6797612325562636E-4</v>
      </c>
      <c r="AY15" s="176">
        <f t="shared" si="1"/>
        <v>-3.0827384993669375E-4</v>
      </c>
      <c r="AZ15" s="176">
        <f t="shared" si="1"/>
        <v>7.3469717619140338E-5</v>
      </c>
      <c r="BA15" s="176">
        <f t="shared" si="1"/>
        <v>-8.3475216686217763E-4</v>
      </c>
      <c r="BB15" s="176">
        <f t="shared" si="1"/>
        <v>-1.9308001235712078E-3</v>
      </c>
      <c r="BC15" s="176">
        <f t="shared" si="1"/>
        <v>-2.9821877711915514E-3</v>
      </c>
      <c r="BD15" s="327">
        <f>IF(ISERROR((AH15-V15)/V15)=TRUE,0,(AH15-V15)/V15)</f>
        <v>-2.8763605773292826E-3</v>
      </c>
      <c r="BE15" s="327">
        <f>IF(ISERROR((AI15-W15)/W15)=TRUE,0,(AI15-W15)/W15)</f>
        <v>-1.4330428153610461E-3</v>
      </c>
      <c r="BF15" s="177">
        <f>IF(ISERROR((AJ15-X15)/X15)=TRUE,0,(AJ15-X15)/X15)</f>
        <v>3.809593582300042E-4</v>
      </c>
      <c r="BG15" s="65">
        <f t="shared" ref="BG15:BJ15" si="6">SUM(BG10:BG14)</f>
        <v>4491</v>
      </c>
      <c r="BH15" s="68">
        <f t="shared" si="6"/>
        <v>5267</v>
      </c>
      <c r="BI15" s="69">
        <f t="shared" si="6"/>
        <v>5397</v>
      </c>
      <c r="BJ15" s="69">
        <f t="shared" si="6"/>
        <v>5448</v>
      </c>
      <c r="BK15" s="69">
        <f t="shared" ref="BK15:BL15" si="7">SUM(BK10:BK14)</f>
        <v>5317</v>
      </c>
      <c r="BL15" s="69">
        <f t="shared" si="7"/>
        <v>5226</v>
      </c>
      <c r="BM15" s="69">
        <f t="shared" ref="BM15:BN15" si="8">SUM(BM10:BM14)</f>
        <v>4952</v>
      </c>
      <c r="BN15" s="69">
        <f t="shared" si="8"/>
        <v>4687</v>
      </c>
      <c r="BO15" s="69">
        <f t="shared" ref="BO15:BP15" si="9">SUM(BO10:BO14)</f>
        <v>3303</v>
      </c>
      <c r="BP15" s="69">
        <f t="shared" si="9"/>
        <v>2043</v>
      </c>
      <c r="BQ15" s="69">
        <f t="shared" ref="BQ15:BR15" si="10">SUM(BQ10:BQ14)</f>
        <v>2127</v>
      </c>
      <c r="BR15" s="69">
        <f t="shared" si="10"/>
        <v>1788</v>
      </c>
      <c r="BS15" s="69">
        <f t="shared" ref="BS15:BT15" si="11">SUM(BS10:BS14)</f>
        <v>1435</v>
      </c>
      <c r="BT15" s="69">
        <f t="shared" si="11"/>
        <v>264</v>
      </c>
      <c r="BU15" s="69">
        <f t="shared" ref="BU15:BV15" si="12">SUM(BU10:BU14)</f>
        <v>-84</v>
      </c>
      <c r="BV15" s="69">
        <f t="shared" si="12"/>
        <v>20</v>
      </c>
      <c r="BW15" s="69">
        <f t="shared" ref="BW15:BX15" si="13">SUM(BW10:BW14)</f>
        <v>-227</v>
      </c>
      <c r="BX15" s="69">
        <f t="shared" si="13"/>
        <v>-525</v>
      </c>
      <c r="BY15" s="69">
        <f t="shared" ref="BY15:CA15" si="14">SUM(BY10:BY14)</f>
        <v>-811</v>
      </c>
      <c r="BZ15" s="340">
        <f t="shared" si="14"/>
        <v>-783</v>
      </c>
      <c r="CA15" s="340">
        <f t="shared" si="14"/>
        <v>-391</v>
      </c>
      <c r="CB15" s="340">
        <f t="shared" ref="CB15" si="15">SUM(CB10:CB14)</f>
        <v>104</v>
      </c>
      <c r="CC15" s="368"/>
      <c r="CD15" s="67">
        <f t="shared" si="5"/>
        <v>273099</v>
      </c>
    </row>
    <row r="16" spans="1:82" s="57" customFormat="1" x14ac:dyDescent="0.3">
      <c r="A16" s="140">
        <f>+A9+1</f>
        <v>2</v>
      </c>
      <c r="B16" s="71" t="s">
        <v>15</v>
      </c>
      <c r="C16" s="72"/>
      <c r="D16" s="73"/>
      <c r="E16" s="73"/>
      <c r="F16" s="73"/>
      <c r="G16" s="73"/>
      <c r="H16" s="73"/>
      <c r="I16" s="73"/>
      <c r="J16" s="73"/>
      <c r="K16" s="73"/>
      <c r="L16" s="268"/>
      <c r="M16" s="74"/>
      <c r="N16" s="73"/>
      <c r="O16" s="74"/>
      <c r="P16" s="73"/>
      <c r="Q16" s="73"/>
      <c r="R16" s="73"/>
      <c r="S16" s="73"/>
      <c r="T16" s="73"/>
      <c r="U16" s="235"/>
      <c r="V16" s="235"/>
      <c r="W16" s="235"/>
      <c r="X16" s="268"/>
      <c r="Y16" s="295"/>
      <c r="Z16" s="235"/>
      <c r="AA16" s="235"/>
      <c r="AB16" s="235"/>
      <c r="AC16" s="235"/>
      <c r="AD16" s="235"/>
      <c r="AE16" s="235"/>
      <c r="AF16" s="235"/>
      <c r="AG16" s="235"/>
      <c r="AH16" s="235"/>
      <c r="AI16" s="73"/>
      <c r="AJ16" s="378"/>
      <c r="AK16" s="194"/>
      <c r="AL16" s="195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328"/>
      <c r="BE16" s="328"/>
      <c r="BF16" s="197"/>
      <c r="BG16" s="72"/>
      <c r="BH16" s="75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341"/>
      <c r="CA16" s="341"/>
      <c r="CB16" s="341"/>
      <c r="CC16" s="367"/>
      <c r="CD16" s="74"/>
    </row>
    <row r="17" spans="1:82" s="57" customFormat="1" x14ac:dyDescent="0.3">
      <c r="A17" s="140"/>
      <c r="B17" s="58" t="s">
        <v>30</v>
      </c>
      <c r="C17" s="77">
        <v>39582</v>
      </c>
      <c r="D17" s="78">
        <v>43164</v>
      </c>
      <c r="E17" s="78">
        <v>40708</v>
      </c>
      <c r="F17" s="78">
        <v>39047</v>
      </c>
      <c r="G17" s="78">
        <v>40653</v>
      </c>
      <c r="H17" s="78">
        <v>39147</v>
      </c>
      <c r="I17" s="78">
        <v>38855</v>
      </c>
      <c r="J17" s="78">
        <v>38524</v>
      </c>
      <c r="K17" s="78">
        <v>43264</v>
      </c>
      <c r="L17" s="269">
        <v>41424</v>
      </c>
      <c r="M17" s="79">
        <v>43218</v>
      </c>
      <c r="N17" s="78">
        <v>49120</v>
      </c>
      <c r="O17" s="79">
        <v>52486</v>
      </c>
      <c r="P17" s="78">
        <v>54860</v>
      </c>
      <c r="Q17" s="78">
        <v>52102</v>
      </c>
      <c r="R17" s="78">
        <v>53033</v>
      </c>
      <c r="S17" s="78">
        <v>48594</v>
      </c>
      <c r="T17" s="78">
        <v>49234</v>
      </c>
      <c r="U17" s="236">
        <v>49624</v>
      </c>
      <c r="V17" s="236">
        <v>49491</v>
      </c>
      <c r="W17" s="236">
        <v>50683</v>
      </c>
      <c r="X17" s="269">
        <v>53963</v>
      </c>
      <c r="Y17" s="296">
        <v>47447</v>
      </c>
      <c r="Z17" s="236">
        <v>52268</v>
      </c>
      <c r="AA17" s="236">
        <v>51217</v>
      </c>
      <c r="AB17" s="236">
        <v>51486</v>
      </c>
      <c r="AC17" s="236">
        <v>48608</v>
      </c>
      <c r="AD17" s="236">
        <v>48871</v>
      </c>
      <c r="AE17" s="236">
        <v>42685</v>
      </c>
      <c r="AF17" s="236">
        <v>40682</v>
      </c>
      <c r="AG17" s="236">
        <v>42012</v>
      </c>
      <c r="AH17" s="236">
        <v>44369</v>
      </c>
      <c r="AI17" s="78">
        <v>48862</v>
      </c>
      <c r="AJ17" s="379">
        <v>47115</v>
      </c>
      <c r="AK17" s="171">
        <f t="shared" ref="AK17:AT22" si="16">IF(ISERROR((O17-C17)/C17)=TRUE,0,(O17-C17)/C17)</f>
        <v>0.32600677075438328</v>
      </c>
      <c r="AL17" s="171">
        <f t="shared" si="16"/>
        <v>0.27096654619590399</v>
      </c>
      <c r="AM17" s="171">
        <f t="shared" si="16"/>
        <v>0.27989584356883168</v>
      </c>
      <c r="AN17" s="171">
        <f t="shared" si="16"/>
        <v>0.3581837273029938</v>
      </c>
      <c r="AO17" s="171">
        <f t="shared" si="16"/>
        <v>0.19533613755442403</v>
      </c>
      <c r="AP17" s="171">
        <f t="shared" si="16"/>
        <v>0.25766980866988531</v>
      </c>
      <c r="AQ17" s="171">
        <f t="shared" si="16"/>
        <v>0.27715866683824475</v>
      </c>
      <c r="AR17" s="171">
        <f t="shared" si="16"/>
        <v>0.28467968019935624</v>
      </c>
      <c r="AS17" s="171">
        <f t="shared" si="16"/>
        <v>0.17148206360946747</v>
      </c>
      <c r="AT17" s="171">
        <f t="shared" si="16"/>
        <v>0.30269891850135189</v>
      </c>
      <c r="AU17" s="171">
        <f t="shared" ref="AU17:BF22" si="17">IF(ISERROR((Y17-M17)/M17)=TRUE,0,(Y17-M17)/M17)</f>
        <v>9.7852746540793192E-2</v>
      </c>
      <c r="AV17" s="171">
        <f t="shared" si="17"/>
        <v>6.4087947882736154E-2</v>
      </c>
      <c r="AW17" s="171">
        <f t="shared" si="17"/>
        <v>-2.4177876005029911E-2</v>
      </c>
      <c r="AX17" s="171">
        <f t="shared" si="17"/>
        <v>-6.1502005103900838E-2</v>
      </c>
      <c r="AY17" s="171">
        <f t="shared" si="17"/>
        <v>-6.7060765421672872E-2</v>
      </c>
      <c r="AZ17" s="171">
        <f t="shared" si="17"/>
        <v>-7.8479437331472862E-2</v>
      </c>
      <c r="BA17" s="171">
        <f t="shared" si="17"/>
        <v>-0.12159937440836317</v>
      </c>
      <c r="BB17" s="171">
        <f t="shared" si="17"/>
        <v>-0.17370110086525573</v>
      </c>
      <c r="BC17" s="171">
        <f t="shared" si="17"/>
        <v>-0.15339351926487182</v>
      </c>
      <c r="BD17" s="326">
        <f t="shared" si="17"/>
        <v>-0.10349356448647229</v>
      </c>
      <c r="BE17" s="326">
        <f t="shared" si="17"/>
        <v>-3.5929207031943647E-2</v>
      </c>
      <c r="BF17" s="201">
        <f t="shared" si="17"/>
        <v>-0.12690176602486888</v>
      </c>
      <c r="BG17" s="77">
        <f t="shared" ref="BG17:BP21" si="18">O17-C17</f>
        <v>12904</v>
      </c>
      <c r="BH17" s="62">
        <f t="shared" si="18"/>
        <v>11696</v>
      </c>
      <c r="BI17" s="63">
        <f t="shared" si="18"/>
        <v>11394</v>
      </c>
      <c r="BJ17" s="63">
        <f t="shared" si="18"/>
        <v>13986</v>
      </c>
      <c r="BK17" s="63">
        <f t="shared" si="18"/>
        <v>7941</v>
      </c>
      <c r="BL17" s="63">
        <f t="shared" si="18"/>
        <v>10087</v>
      </c>
      <c r="BM17" s="63">
        <f t="shared" si="18"/>
        <v>10769</v>
      </c>
      <c r="BN17" s="63">
        <f t="shared" si="18"/>
        <v>10967</v>
      </c>
      <c r="BO17" s="63">
        <f t="shared" si="18"/>
        <v>7419</v>
      </c>
      <c r="BP17" s="63">
        <f t="shared" si="18"/>
        <v>12539</v>
      </c>
      <c r="BQ17" s="63">
        <f t="shared" ref="BQ17:CB21" si="19">Y17-M17</f>
        <v>4229</v>
      </c>
      <c r="BR17" s="63">
        <f t="shared" si="19"/>
        <v>3148</v>
      </c>
      <c r="BS17" s="63">
        <f t="shared" si="19"/>
        <v>-1269</v>
      </c>
      <c r="BT17" s="63">
        <f t="shared" si="19"/>
        <v>-3374</v>
      </c>
      <c r="BU17" s="63">
        <f t="shared" si="19"/>
        <v>-3494</v>
      </c>
      <c r="BV17" s="63">
        <f t="shared" si="19"/>
        <v>-4162</v>
      </c>
      <c r="BW17" s="63">
        <f t="shared" si="19"/>
        <v>-5909</v>
      </c>
      <c r="BX17" s="63">
        <f t="shared" si="19"/>
        <v>-8552</v>
      </c>
      <c r="BY17" s="63">
        <f t="shared" si="19"/>
        <v>-7612</v>
      </c>
      <c r="BZ17" s="339">
        <f t="shared" si="19"/>
        <v>-5122</v>
      </c>
      <c r="CA17" s="339">
        <f t="shared" si="19"/>
        <v>-1821</v>
      </c>
      <c r="CB17" s="359">
        <f t="shared" si="19"/>
        <v>-6848</v>
      </c>
      <c r="CC17" s="367"/>
      <c r="CD17" s="61">
        <f>IF(ISERROR(GETPIVOTDATA("VALUE",'CSS WK pvt'!$J$2,"DT_FILE",CD$8,"COMMODITY",CD$6,"TRIM_CAT",TRIM(B17),"TRIM_LINE",A16))=TRUE,0,GETPIVOTDATA("VALUE",'CSS WK pvt'!$J$2,"DT_FILE",CD$8,"COMMODITY",CD$6,"TRIM_CAT",TRIM(B17),"TRIM_LINE",A16))</f>
        <v>47115</v>
      </c>
    </row>
    <row r="18" spans="1:82" s="57" customFormat="1" x14ac:dyDescent="0.3">
      <c r="A18" s="140"/>
      <c r="B18" s="58" t="s">
        <v>31</v>
      </c>
      <c r="C18" s="77">
        <v>9251</v>
      </c>
      <c r="D18" s="78">
        <v>9517</v>
      </c>
      <c r="E18" s="78">
        <v>8320</v>
      </c>
      <c r="F18" s="78">
        <v>6961</v>
      </c>
      <c r="G18" s="78">
        <v>6591</v>
      </c>
      <c r="H18" s="78">
        <v>6512</v>
      </c>
      <c r="I18" s="78">
        <v>6705</v>
      </c>
      <c r="J18" s="78">
        <v>6886</v>
      </c>
      <c r="K18" s="78">
        <v>7428</v>
      </c>
      <c r="L18" s="269">
        <v>7835</v>
      </c>
      <c r="M18" s="79">
        <v>8814</v>
      </c>
      <c r="N18" s="78">
        <v>6975</v>
      </c>
      <c r="O18" s="79">
        <v>6890</v>
      </c>
      <c r="P18" s="78">
        <v>7050</v>
      </c>
      <c r="Q18" s="78">
        <v>6801</v>
      </c>
      <c r="R18" s="78">
        <v>6989</v>
      </c>
      <c r="S18" s="78">
        <v>7134</v>
      </c>
      <c r="T18" s="78">
        <v>7163</v>
      </c>
      <c r="U18" s="236">
        <v>6952</v>
      </c>
      <c r="V18" s="236">
        <v>6584</v>
      </c>
      <c r="W18" s="236">
        <v>6728</v>
      </c>
      <c r="X18" s="269">
        <v>7076</v>
      </c>
      <c r="Y18" s="296">
        <v>6518</v>
      </c>
      <c r="Z18" s="236">
        <v>7114</v>
      </c>
      <c r="AA18" s="236">
        <v>7261</v>
      </c>
      <c r="AB18" s="236">
        <v>7147</v>
      </c>
      <c r="AC18" s="236">
        <v>7192</v>
      </c>
      <c r="AD18" s="236">
        <v>7226</v>
      </c>
      <c r="AE18" s="236">
        <v>9555</v>
      </c>
      <c r="AF18" s="236">
        <v>9079</v>
      </c>
      <c r="AG18" s="236">
        <v>8601</v>
      </c>
      <c r="AH18" s="236">
        <v>8665</v>
      </c>
      <c r="AI18" s="78">
        <v>9402</v>
      </c>
      <c r="AJ18" s="379">
        <v>9673</v>
      </c>
      <c r="AK18" s="171">
        <f t="shared" si="16"/>
        <v>-0.2552156523619068</v>
      </c>
      <c r="AL18" s="171">
        <f t="shared" si="16"/>
        <v>-0.2592203425449196</v>
      </c>
      <c r="AM18" s="171">
        <f t="shared" si="16"/>
        <v>-0.18257211538461537</v>
      </c>
      <c r="AN18" s="171">
        <f t="shared" si="16"/>
        <v>4.0224105731935062E-3</v>
      </c>
      <c r="AO18" s="171">
        <f t="shared" si="16"/>
        <v>8.2385070550751019E-2</v>
      </c>
      <c r="AP18" s="171">
        <f t="shared" si="16"/>
        <v>9.9969287469287474E-2</v>
      </c>
      <c r="AQ18" s="171">
        <f t="shared" si="16"/>
        <v>3.6838180462341538E-2</v>
      </c>
      <c r="AR18" s="171">
        <f t="shared" si="16"/>
        <v>-4.3857101365088587E-2</v>
      </c>
      <c r="AS18" s="171">
        <f t="shared" si="16"/>
        <v>-9.4238018309100696E-2</v>
      </c>
      <c r="AT18" s="171">
        <f t="shared" si="16"/>
        <v>-9.6873005743458834E-2</v>
      </c>
      <c r="AU18" s="171">
        <f t="shared" si="17"/>
        <v>-0.26049466757431361</v>
      </c>
      <c r="AV18" s="171">
        <f t="shared" si="17"/>
        <v>1.9928315412186381E-2</v>
      </c>
      <c r="AW18" s="171">
        <f t="shared" si="17"/>
        <v>5.3846153846153849E-2</v>
      </c>
      <c r="AX18" s="171">
        <f t="shared" si="17"/>
        <v>1.375886524822695E-2</v>
      </c>
      <c r="AY18" s="171">
        <f t="shared" si="17"/>
        <v>5.749154536097633E-2</v>
      </c>
      <c r="AZ18" s="171">
        <f t="shared" si="17"/>
        <v>3.3910430676777792E-2</v>
      </c>
      <c r="BA18" s="171">
        <f t="shared" si="17"/>
        <v>0.33936080740117747</v>
      </c>
      <c r="BB18" s="171">
        <f t="shared" si="17"/>
        <v>0.26748569035320396</v>
      </c>
      <c r="BC18" s="171">
        <f t="shared" si="17"/>
        <v>0.23719792865362485</v>
      </c>
      <c r="BD18" s="326">
        <f t="shared" si="17"/>
        <v>0.31606925880923453</v>
      </c>
      <c r="BE18" s="326">
        <f t="shared" si="17"/>
        <v>0.39744351961950058</v>
      </c>
      <c r="BF18" s="201">
        <f t="shared" si="17"/>
        <v>0.36701526286037311</v>
      </c>
      <c r="BG18" s="77">
        <f t="shared" si="18"/>
        <v>-2361</v>
      </c>
      <c r="BH18" s="62">
        <f t="shared" si="18"/>
        <v>-2467</v>
      </c>
      <c r="BI18" s="63">
        <f t="shared" si="18"/>
        <v>-1519</v>
      </c>
      <c r="BJ18" s="63">
        <f t="shared" si="18"/>
        <v>28</v>
      </c>
      <c r="BK18" s="63">
        <f t="shared" si="18"/>
        <v>543</v>
      </c>
      <c r="BL18" s="63">
        <f t="shared" si="18"/>
        <v>651</v>
      </c>
      <c r="BM18" s="63">
        <f t="shared" si="18"/>
        <v>247</v>
      </c>
      <c r="BN18" s="63">
        <f t="shared" si="18"/>
        <v>-302</v>
      </c>
      <c r="BO18" s="63">
        <f t="shared" si="18"/>
        <v>-700</v>
      </c>
      <c r="BP18" s="63">
        <f t="shared" si="18"/>
        <v>-759</v>
      </c>
      <c r="BQ18" s="63">
        <f t="shared" si="19"/>
        <v>-2296</v>
      </c>
      <c r="BR18" s="63">
        <f t="shared" si="19"/>
        <v>139</v>
      </c>
      <c r="BS18" s="63">
        <f t="shared" si="19"/>
        <v>371</v>
      </c>
      <c r="BT18" s="63">
        <f t="shared" si="19"/>
        <v>97</v>
      </c>
      <c r="BU18" s="63">
        <f t="shared" si="19"/>
        <v>391</v>
      </c>
      <c r="BV18" s="63">
        <f t="shared" si="19"/>
        <v>237</v>
      </c>
      <c r="BW18" s="63">
        <f t="shared" si="19"/>
        <v>2421</v>
      </c>
      <c r="BX18" s="63">
        <f t="shared" si="19"/>
        <v>1916</v>
      </c>
      <c r="BY18" s="63">
        <f t="shared" si="19"/>
        <v>1649</v>
      </c>
      <c r="BZ18" s="339">
        <f t="shared" si="19"/>
        <v>2081</v>
      </c>
      <c r="CA18" s="339">
        <f t="shared" si="19"/>
        <v>2674</v>
      </c>
      <c r="CB18" s="359">
        <f t="shared" si="19"/>
        <v>2597</v>
      </c>
      <c r="CC18" s="367"/>
      <c r="CD18" s="61">
        <f>IF(ISERROR(GETPIVOTDATA("VALUE",'CSS WK pvt'!$J$2,"DT_FILE",CD$8,"COMMODITY",CD$6,"TRIM_CAT",TRIM(B18),"TRIM_LINE",A16))=TRUE,0,GETPIVOTDATA("VALUE",'CSS WK pvt'!$J$2,"DT_FILE",CD$8,"COMMODITY",CD$6,"TRIM_CAT",TRIM(B18),"TRIM_LINE",A16))</f>
        <v>9673</v>
      </c>
    </row>
    <row r="19" spans="1:82" s="57" customFormat="1" x14ac:dyDescent="0.3">
      <c r="A19" s="140"/>
      <c r="B19" s="58" t="s">
        <v>32</v>
      </c>
      <c r="C19" s="77">
        <v>2620</v>
      </c>
      <c r="D19" s="78">
        <v>3513</v>
      </c>
      <c r="E19" s="78">
        <v>3003</v>
      </c>
      <c r="F19" s="78">
        <v>2426</v>
      </c>
      <c r="G19" s="78">
        <v>2650</v>
      </c>
      <c r="H19" s="78">
        <v>2521</v>
      </c>
      <c r="I19" s="78">
        <v>2616</v>
      </c>
      <c r="J19" s="78">
        <v>2439</v>
      </c>
      <c r="K19" s="78">
        <v>3243</v>
      </c>
      <c r="L19" s="269">
        <v>3204</v>
      </c>
      <c r="M19" s="79">
        <v>2759</v>
      </c>
      <c r="N19" s="78">
        <v>3318</v>
      </c>
      <c r="O19" s="79">
        <v>3990</v>
      </c>
      <c r="P19" s="78">
        <v>4922</v>
      </c>
      <c r="Q19" s="78">
        <v>3956</v>
      </c>
      <c r="R19" s="78">
        <v>3758</v>
      </c>
      <c r="S19" s="78">
        <v>3347</v>
      </c>
      <c r="T19" s="78">
        <v>3293</v>
      </c>
      <c r="U19" s="236">
        <v>3125</v>
      </c>
      <c r="V19" s="236">
        <v>3083</v>
      </c>
      <c r="W19" s="236">
        <v>3376</v>
      </c>
      <c r="X19" s="269">
        <v>3565</v>
      </c>
      <c r="Y19" s="296">
        <v>3186</v>
      </c>
      <c r="Z19" s="236">
        <v>3361</v>
      </c>
      <c r="AA19" s="236">
        <v>3162</v>
      </c>
      <c r="AB19" s="236">
        <v>3083</v>
      </c>
      <c r="AC19" s="236">
        <v>2813</v>
      </c>
      <c r="AD19" s="236">
        <v>2954</v>
      </c>
      <c r="AE19" s="236">
        <v>2909</v>
      </c>
      <c r="AF19" s="236">
        <v>2621</v>
      </c>
      <c r="AG19" s="236">
        <v>2723</v>
      </c>
      <c r="AH19" s="236">
        <v>3338</v>
      </c>
      <c r="AI19" s="78">
        <v>3876</v>
      </c>
      <c r="AJ19" s="379">
        <v>3755</v>
      </c>
      <c r="AK19" s="171">
        <f t="shared" si="16"/>
        <v>0.52290076335877866</v>
      </c>
      <c r="AL19" s="171">
        <f t="shared" si="16"/>
        <v>0.40108169655565046</v>
      </c>
      <c r="AM19" s="171">
        <f t="shared" si="16"/>
        <v>0.31734931734931737</v>
      </c>
      <c r="AN19" s="171">
        <f t="shared" si="16"/>
        <v>0.54905193734542457</v>
      </c>
      <c r="AO19" s="171">
        <f t="shared" si="16"/>
        <v>0.26301886792452828</v>
      </c>
      <c r="AP19" s="171">
        <f t="shared" si="16"/>
        <v>0.30622768742562473</v>
      </c>
      <c r="AQ19" s="171">
        <f t="shared" si="16"/>
        <v>0.19457186544342508</v>
      </c>
      <c r="AR19" s="171">
        <f t="shared" si="16"/>
        <v>0.26404264042640424</v>
      </c>
      <c r="AS19" s="171">
        <f t="shared" si="16"/>
        <v>4.1011409189022512E-2</v>
      </c>
      <c r="AT19" s="171">
        <f t="shared" si="16"/>
        <v>0.11267166042446941</v>
      </c>
      <c r="AU19" s="171">
        <f t="shared" si="17"/>
        <v>0.15476621964479884</v>
      </c>
      <c r="AV19" s="171">
        <f t="shared" si="17"/>
        <v>1.2959614225437011E-2</v>
      </c>
      <c r="AW19" s="171">
        <f t="shared" si="17"/>
        <v>-0.20751879699248121</v>
      </c>
      <c r="AX19" s="171">
        <f t="shared" si="17"/>
        <v>-0.37362860625761884</v>
      </c>
      <c r="AY19" s="171">
        <f t="shared" si="17"/>
        <v>-0.28892821031344795</v>
      </c>
      <c r="AZ19" s="171">
        <f t="shared" si="17"/>
        <v>-0.21394358701436936</v>
      </c>
      <c r="BA19" s="171">
        <f t="shared" si="17"/>
        <v>-0.1308634598147595</v>
      </c>
      <c r="BB19" s="171">
        <f t="shared" si="17"/>
        <v>-0.20406923777710295</v>
      </c>
      <c r="BC19" s="171">
        <f t="shared" si="17"/>
        <v>-0.12864</v>
      </c>
      <c r="BD19" s="326">
        <f t="shared" si="17"/>
        <v>8.2711644502108342E-2</v>
      </c>
      <c r="BE19" s="326">
        <f t="shared" si="17"/>
        <v>0.1481042654028436</v>
      </c>
      <c r="BF19" s="201">
        <f t="shared" si="17"/>
        <v>5.3295932678821878E-2</v>
      </c>
      <c r="BG19" s="77">
        <f t="shared" si="18"/>
        <v>1370</v>
      </c>
      <c r="BH19" s="62">
        <f t="shared" si="18"/>
        <v>1409</v>
      </c>
      <c r="BI19" s="63">
        <f t="shared" si="18"/>
        <v>953</v>
      </c>
      <c r="BJ19" s="63">
        <f t="shared" si="18"/>
        <v>1332</v>
      </c>
      <c r="BK19" s="63">
        <f t="shared" si="18"/>
        <v>697</v>
      </c>
      <c r="BL19" s="63">
        <f t="shared" si="18"/>
        <v>772</v>
      </c>
      <c r="BM19" s="63">
        <f t="shared" si="18"/>
        <v>509</v>
      </c>
      <c r="BN19" s="63">
        <f t="shared" si="18"/>
        <v>644</v>
      </c>
      <c r="BO19" s="63">
        <f t="shared" si="18"/>
        <v>133</v>
      </c>
      <c r="BP19" s="63">
        <f t="shared" si="18"/>
        <v>361</v>
      </c>
      <c r="BQ19" s="63">
        <f t="shared" si="19"/>
        <v>427</v>
      </c>
      <c r="BR19" s="63">
        <f t="shared" si="19"/>
        <v>43</v>
      </c>
      <c r="BS19" s="63">
        <f t="shared" si="19"/>
        <v>-828</v>
      </c>
      <c r="BT19" s="63">
        <f t="shared" si="19"/>
        <v>-1839</v>
      </c>
      <c r="BU19" s="63">
        <f t="shared" si="19"/>
        <v>-1143</v>
      </c>
      <c r="BV19" s="63">
        <f t="shared" si="19"/>
        <v>-804</v>
      </c>
      <c r="BW19" s="63">
        <f t="shared" si="19"/>
        <v>-438</v>
      </c>
      <c r="BX19" s="63">
        <f t="shared" si="19"/>
        <v>-672</v>
      </c>
      <c r="BY19" s="63">
        <f t="shared" si="19"/>
        <v>-402</v>
      </c>
      <c r="BZ19" s="339">
        <f t="shared" si="19"/>
        <v>255</v>
      </c>
      <c r="CA19" s="339">
        <f t="shared" si="19"/>
        <v>500</v>
      </c>
      <c r="CB19" s="359">
        <f t="shared" si="19"/>
        <v>190</v>
      </c>
      <c r="CC19" s="367"/>
      <c r="CD19" s="61">
        <f>IF(ISERROR(GETPIVOTDATA("VALUE",'CSS WK pvt'!$J$2,"DT_FILE",CD$8,"COMMODITY",CD$6,"TRIM_CAT",TRIM(B19),"TRIM_LINE",A16))=TRUE,0,GETPIVOTDATA("VALUE",'CSS WK pvt'!$J$2,"DT_FILE",CD$8,"COMMODITY",CD$6,"TRIM_CAT",TRIM(B19),"TRIM_LINE",A16))</f>
        <v>3755</v>
      </c>
    </row>
    <row r="20" spans="1:82" s="57" customFormat="1" x14ac:dyDescent="0.3">
      <c r="A20" s="140"/>
      <c r="B20" s="58" t="s">
        <v>33</v>
      </c>
      <c r="C20" s="77">
        <v>603</v>
      </c>
      <c r="D20" s="78">
        <v>881</v>
      </c>
      <c r="E20" s="78">
        <v>707</v>
      </c>
      <c r="F20" s="78">
        <v>561</v>
      </c>
      <c r="G20" s="78">
        <v>613</v>
      </c>
      <c r="H20" s="78">
        <v>566</v>
      </c>
      <c r="I20" s="78">
        <v>598</v>
      </c>
      <c r="J20" s="78">
        <v>589</v>
      </c>
      <c r="K20" s="78">
        <v>779</v>
      </c>
      <c r="L20" s="269">
        <v>782</v>
      </c>
      <c r="M20" s="79">
        <v>653</v>
      </c>
      <c r="N20" s="78">
        <v>750</v>
      </c>
      <c r="O20" s="79">
        <v>895</v>
      </c>
      <c r="P20" s="78">
        <v>1225</v>
      </c>
      <c r="Q20" s="78">
        <v>828</v>
      </c>
      <c r="R20" s="78">
        <v>876</v>
      </c>
      <c r="S20" s="78">
        <v>834</v>
      </c>
      <c r="T20" s="78">
        <v>662</v>
      </c>
      <c r="U20" s="236">
        <v>634</v>
      </c>
      <c r="V20" s="236">
        <v>713</v>
      </c>
      <c r="W20" s="236">
        <v>758</v>
      </c>
      <c r="X20" s="269">
        <v>854</v>
      </c>
      <c r="Y20" s="296">
        <v>810</v>
      </c>
      <c r="Z20" s="236">
        <v>803</v>
      </c>
      <c r="AA20" s="236">
        <v>664</v>
      </c>
      <c r="AB20" s="236">
        <v>663</v>
      </c>
      <c r="AC20" s="236">
        <v>511</v>
      </c>
      <c r="AD20" s="236">
        <v>593</v>
      </c>
      <c r="AE20" s="236">
        <v>688</v>
      </c>
      <c r="AF20" s="236">
        <v>516</v>
      </c>
      <c r="AG20" s="236">
        <v>550</v>
      </c>
      <c r="AH20" s="236">
        <v>903</v>
      </c>
      <c r="AI20" s="78">
        <v>1077</v>
      </c>
      <c r="AJ20" s="379">
        <v>993</v>
      </c>
      <c r="AK20" s="171">
        <f t="shared" si="16"/>
        <v>0.48424543946932008</v>
      </c>
      <c r="AL20" s="171">
        <f t="shared" si="16"/>
        <v>0.39046538024971622</v>
      </c>
      <c r="AM20" s="171">
        <f t="shared" si="16"/>
        <v>0.17114568599717114</v>
      </c>
      <c r="AN20" s="171">
        <f t="shared" si="16"/>
        <v>0.56149732620320858</v>
      </c>
      <c r="AO20" s="171">
        <f t="shared" si="16"/>
        <v>0.36052202283849921</v>
      </c>
      <c r="AP20" s="171">
        <f t="shared" si="16"/>
        <v>0.16961130742049471</v>
      </c>
      <c r="AQ20" s="171">
        <f t="shared" si="16"/>
        <v>6.0200668896321072E-2</v>
      </c>
      <c r="AR20" s="171">
        <f t="shared" si="16"/>
        <v>0.21052631578947367</v>
      </c>
      <c r="AS20" s="171">
        <f t="shared" si="16"/>
        <v>-2.6957637997432605E-2</v>
      </c>
      <c r="AT20" s="171">
        <f t="shared" si="16"/>
        <v>9.2071611253196933E-2</v>
      </c>
      <c r="AU20" s="171">
        <f t="shared" si="17"/>
        <v>0.24042879019908117</v>
      </c>
      <c r="AV20" s="171">
        <f t="shared" si="17"/>
        <v>7.0666666666666669E-2</v>
      </c>
      <c r="AW20" s="171">
        <f t="shared" si="17"/>
        <v>-0.25810055865921788</v>
      </c>
      <c r="AX20" s="171">
        <f t="shared" si="17"/>
        <v>-0.45877551020408164</v>
      </c>
      <c r="AY20" s="171">
        <f t="shared" si="17"/>
        <v>-0.3828502415458937</v>
      </c>
      <c r="AZ20" s="171">
        <f t="shared" si="17"/>
        <v>-0.3230593607305936</v>
      </c>
      <c r="BA20" s="171">
        <f t="shared" si="17"/>
        <v>-0.1750599520383693</v>
      </c>
      <c r="BB20" s="171">
        <f t="shared" si="17"/>
        <v>-0.22054380664652568</v>
      </c>
      <c r="BC20" s="171">
        <f t="shared" si="17"/>
        <v>-0.13249211356466878</v>
      </c>
      <c r="BD20" s="326">
        <f t="shared" si="17"/>
        <v>0.26647966339410939</v>
      </c>
      <c r="BE20" s="326">
        <f t="shared" si="17"/>
        <v>0.420844327176781</v>
      </c>
      <c r="BF20" s="201">
        <f t="shared" si="17"/>
        <v>0.16276346604215455</v>
      </c>
      <c r="BG20" s="77">
        <f t="shared" si="18"/>
        <v>292</v>
      </c>
      <c r="BH20" s="62">
        <f t="shared" si="18"/>
        <v>344</v>
      </c>
      <c r="BI20" s="63">
        <f t="shared" si="18"/>
        <v>121</v>
      </c>
      <c r="BJ20" s="63">
        <f t="shared" si="18"/>
        <v>315</v>
      </c>
      <c r="BK20" s="63">
        <f t="shared" si="18"/>
        <v>221</v>
      </c>
      <c r="BL20" s="63">
        <f t="shared" si="18"/>
        <v>96</v>
      </c>
      <c r="BM20" s="63">
        <f t="shared" si="18"/>
        <v>36</v>
      </c>
      <c r="BN20" s="63">
        <f t="shared" si="18"/>
        <v>124</v>
      </c>
      <c r="BO20" s="63">
        <f t="shared" si="18"/>
        <v>-21</v>
      </c>
      <c r="BP20" s="63">
        <f t="shared" si="18"/>
        <v>72</v>
      </c>
      <c r="BQ20" s="63">
        <f t="shared" si="19"/>
        <v>157</v>
      </c>
      <c r="BR20" s="63">
        <f t="shared" si="19"/>
        <v>53</v>
      </c>
      <c r="BS20" s="63">
        <f t="shared" si="19"/>
        <v>-231</v>
      </c>
      <c r="BT20" s="63">
        <f t="shared" si="19"/>
        <v>-562</v>
      </c>
      <c r="BU20" s="63">
        <f t="shared" si="19"/>
        <v>-317</v>
      </c>
      <c r="BV20" s="63">
        <f t="shared" si="19"/>
        <v>-283</v>
      </c>
      <c r="BW20" s="63">
        <f t="shared" si="19"/>
        <v>-146</v>
      </c>
      <c r="BX20" s="63">
        <f t="shared" si="19"/>
        <v>-146</v>
      </c>
      <c r="BY20" s="63">
        <f t="shared" si="19"/>
        <v>-84</v>
      </c>
      <c r="BZ20" s="339">
        <f t="shared" si="19"/>
        <v>190</v>
      </c>
      <c r="CA20" s="339">
        <f t="shared" si="19"/>
        <v>319</v>
      </c>
      <c r="CB20" s="359">
        <f t="shared" si="19"/>
        <v>139</v>
      </c>
      <c r="CC20" s="367"/>
      <c r="CD20" s="61">
        <f>IF(ISERROR(GETPIVOTDATA("VALUE",'CSS WK pvt'!$J$2,"DT_FILE",CD$8,"COMMODITY",CD$6,"TRIM_CAT",TRIM(B20),"TRIM_LINE",A16))=TRUE,0,GETPIVOTDATA("VALUE",'CSS WK pvt'!$J$2,"DT_FILE",CD$8,"COMMODITY",CD$6,"TRIM_CAT",TRIM(B20),"TRIM_LINE",A16))</f>
        <v>993</v>
      </c>
    </row>
    <row r="21" spans="1:82" s="57" customFormat="1" x14ac:dyDescent="0.3">
      <c r="A21" s="140"/>
      <c r="B21" s="58" t="s">
        <v>34</v>
      </c>
      <c r="C21" s="77">
        <v>84</v>
      </c>
      <c r="D21" s="78">
        <v>128</v>
      </c>
      <c r="E21" s="78">
        <v>101</v>
      </c>
      <c r="F21" s="78">
        <v>74</v>
      </c>
      <c r="G21" s="78">
        <v>87</v>
      </c>
      <c r="H21" s="78">
        <v>73</v>
      </c>
      <c r="I21" s="78">
        <v>92</v>
      </c>
      <c r="J21" s="78">
        <v>73</v>
      </c>
      <c r="K21" s="78">
        <v>116</v>
      </c>
      <c r="L21" s="269">
        <v>113</v>
      </c>
      <c r="M21" s="79">
        <v>108</v>
      </c>
      <c r="N21" s="78">
        <v>98</v>
      </c>
      <c r="O21" s="79">
        <v>131</v>
      </c>
      <c r="P21" s="78">
        <v>171</v>
      </c>
      <c r="Q21" s="78">
        <v>105</v>
      </c>
      <c r="R21" s="78">
        <v>135</v>
      </c>
      <c r="S21" s="78">
        <v>191</v>
      </c>
      <c r="T21" s="78">
        <v>112</v>
      </c>
      <c r="U21" s="236">
        <v>99</v>
      </c>
      <c r="V21" s="236">
        <v>103</v>
      </c>
      <c r="W21" s="236">
        <v>125</v>
      </c>
      <c r="X21" s="269">
        <v>145</v>
      </c>
      <c r="Y21" s="296">
        <v>139</v>
      </c>
      <c r="Z21" s="236">
        <v>114</v>
      </c>
      <c r="AA21" s="236">
        <v>105</v>
      </c>
      <c r="AB21" s="236">
        <v>97</v>
      </c>
      <c r="AC21" s="236">
        <v>86</v>
      </c>
      <c r="AD21" s="236">
        <v>103</v>
      </c>
      <c r="AE21" s="236">
        <v>130</v>
      </c>
      <c r="AF21" s="236">
        <v>73</v>
      </c>
      <c r="AG21" s="236">
        <v>87</v>
      </c>
      <c r="AH21" s="236">
        <v>173</v>
      </c>
      <c r="AI21" s="78">
        <v>193</v>
      </c>
      <c r="AJ21" s="379">
        <v>186</v>
      </c>
      <c r="AK21" s="171">
        <f t="shared" si="16"/>
        <v>0.55952380952380953</v>
      </c>
      <c r="AL21" s="171">
        <f t="shared" si="16"/>
        <v>0.3359375</v>
      </c>
      <c r="AM21" s="171">
        <f t="shared" si="16"/>
        <v>3.9603960396039604E-2</v>
      </c>
      <c r="AN21" s="171">
        <f t="shared" si="16"/>
        <v>0.82432432432432434</v>
      </c>
      <c r="AO21" s="171">
        <f t="shared" si="16"/>
        <v>1.1954022988505748</v>
      </c>
      <c r="AP21" s="171">
        <f t="shared" si="16"/>
        <v>0.53424657534246578</v>
      </c>
      <c r="AQ21" s="171">
        <f t="shared" si="16"/>
        <v>7.6086956521739135E-2</v>
      </c>
      <c r="AR21" s="171">
        <f t="shared" si="16"/>
        <v>0.41095890410958902</v>
      </c>
      <c r="AS21" s="171">
        <f t="shared" si="16"/>
        <v>7.7586206896551727E-2</v>
      </c>
      <c r="AT21" s="171">
        <f t="shared" si="16"/>
        <v>0.2831858407079646</v>
      </c>
      <c r="AU21" s="171">
        <f t="shared" si="17"/>
        <v>0.28703703703703703</v>
      </c>
      <c r="AV21" s="171">
        <f t="shared" si="17"/>
        <v>0.16326530612244897</v>
      </c>
      <c r="AW21" s="171">
        <f t="shared" si="17"/>
        <v>-0.19847328244274809</v>
      </c>
      <c r="AX21" s="171">
        <f t="shared" si="17"/>
        <v>-0.43274853801169588</v>
      </c>
      <c r="AY21" s="171">
        <f t="shared" si="17"/>
        <v>-0.18095238095238095</v>
      </c>
      <c r="AZ21" s="171">
        <f t="shared" si="17"/>
        <v>-0.23703703703703705</v>
      </c>
      <c r="BA21" s="171">
        <f t="shared" si="17"/>
        <v>-0.3193717277486911</v>
      </c>
      <c r="BB21" s="171">
        <f t="shared" si="17"/>
        <v>-0.3482142857142857</v>
      </c>
      <c r="BC21" s="171">
        <f t="shared" si="17"/>
        <v>-0.12121212121212122</v>
      </c>
      <c r="BD21" s="326">
        <f t="shared" si="17"/>
        <v>0.67961165048543692</v>
      </c>
      <c r="BE21" s="326">
        <f t="shared" si="17"/>
        <v>0.54400000000000004</v>
      </c>
      <c r="BF21" s="201">
        <f t="shared" si="17"/>
        <v>0.28275862068965518</v>
      </c>
      <c r="BG21" s="77">
        <f t="shared" si="18"/>
        <v>47</v>
      </c>
      <c r="BH21" s="62">
        <f t="shared" si="18"/>
        <v>43</v>
      </c>
      <c r="BI21" s="63">
        <f t="shared" si="18"/>
        <v>4</v>
      </c>
      <c r="BJ21" s="63">
        <f t="shared" si="18"/>
        <v>61</v>
      </c>
      <c r="BK21" s="63">
        <f t="shared" si="18"/>
        <v>104</v>
      </c>
      <c r="BL21" s="63">
        <f t="shared" si="18"/>
        <v>39</v>
      </c>
      <c r="BM21" s="63">
        <f t="shared" si="18"/>
        <v>7</v>
      </c>
      <c r="BN21" s="63">
        <f t="shared" si="18"/>
        <v>30</v>
      </c>
      <c r="BO21" s="63">
        <f t="shared" si="18"/>
        <v>9</v>
      </c>
      <c r="BP21" s="63">
        <f t="shared" si="18"/>
        <v>32</v>
      </c>
      <c r="BQ21" s="63">
        <f t="shared" si="19"/>
        <v>31</v>
      </c>
      <c r="BR21" s="63">
        <f t="shared" si="19"/>
        <v>16</v>
      </c>
      <c r="BS21" s="63">
        <f t="shared" si="19"/>
        <v>-26</v>
      </c>
      <c r="BT21" s="63">
        <f t="shared" si="19"/>
        <v>-74</v>
      </c>
      <c r="BU21" s="63">
        <f t="shared" si="19"/>
        <v>-19</v>
      </c>
      <c r="BV21" s="63">
        <f t="shared" si="19"/>
        <v>-32</v>
      </c>
      <c r="BW21" s="63">
        <f t="shared" si="19"/>
        <v>-61</v>
      </c>
      <c r="BX21" s="63">
        <f t="shared" si="19"/>
        <v>-39</v>
      </c>
      <c r="BY21" s="63">
        <f t="shared" si="19"/>
        <v>-12</v>
      </c>
      <c r="BZ21" s="339">
        <f t="shared" si="19"/>
        <v>70</v>
      </c>
      <c r="CA21" s="339">
        <f t="shared" si="19"/>
        <v>68</v>
      </c>
      <c r="CB21" s="359">
        <f t="shared" si="19"/>
        <v>41</v>
      </c>
      <c r="CC21" s="367"/>
      <c r="CD21" s="61">
        <f>IF(ISERROR(GETPIVOTDATA("VALUE",'CSS WK pvt'!$J$2,"DT_FILE",CD$8,"COMMODITY",CD$6,"TRIM_CAT",TRIM(B21),"TRIM_LINE",A16))=TRUE,0,GETPIVOTDATA("VALUE",'CSS WK pvt'!$J$2,"DT_FILE",CD$8,"COMMODITY",CD$6,"TRIM_CAT",TRIM(B21),"TRIM_LINE",A16))</f>
        <v>186</v>
      </c>
    </row>
    <row r="22" spans="1:82" s="70" customFormat="1" x14ac:dyDescent="0.3">
      <c r="A22" s="142"/>
      <c r="B22" s="58" t="s">
        <v>35</v>
      </c>
      <c r="C22" s="129">
        <f t="shared" ref="C22:O22" si="20">SUM(C17:C21)</f>
        <v>52140</v>
      </c>
      <c r="D22" s="130">
        <f t="shared" si="20"/>
        <v>57203</v>
      </c>
      <c r="E22" s="130">
        <f t="shared" si="20"/>
        <v>52839</v>
      </c>
      <c r="F22" s="130">
        <f t="shared" si="20"/>
        <v>49069</v>
      </c>
      <c r="G22" s="130">
        <f t="shared" si="20"/>
        <v>50594</v>
      </c>
      <c r="H22" s="130">
        <f t="shared" si="20"/>
        <v>48819</v>
      </c>
      <c r="I22" s="130">
        <f t="shared" si="20"/>
        <v>48866</v>
      </c>
      <c r="J22" s="130">
        <f t="shared" si="20"/>
        <v>48511</v>
      </c>
      <c r="K22" s="130">
        <f t="shared" si="20"/>
        <v>54830</v>
      </c>
      <c r="L22" s="270">
        <f t="shared" si="20"/>
        <v>53358</v>
      </c>
      <c r="M22" s="80">
        <f t="shared" si="20"/>
        <v>55552</v>
      </c>
      <c r="N22" s="130">
        <f t="shared" si="20"/>
        <v>60261</v>
      </c>
      <c r="O22" s="80">
        <f t="shared" si="20"/>
        <v>64392</v>
      </c>
      <c r="P22" s="130">
        <v>68228</v>
      </c>
      <c r="Q22" s="130">
        <v>63792</v>
      </c>
      <c r="R22" s="130">
        <v>64791</v>
      </c>
      <c r="S22" s="130">
        <v>60100</v>
      </c>
      <c r="T22" s="130">
        <v>60464</v>
      </c>
      <c r="U22" s="237">
        <v>60434</v>
      </c>
      <c r="V22" s="237">
        <v>59974</v>
      </c>
      <c r="W22" s="237">
        <v>61670</v>
      </c>
      <c r="X22" s="270">
        <v>65603</v>
      </c>
      <c r="Y22" s="297">
        <v>58100</v>
      </c>
      <c r="Z22" s="237">
        <v>63660</v>
      </c>
      <c r="AA22" s="237">
        <v>62409</v>
      </c>
      <c r="AB22" s="237">
        <v>62476</v>
      </c>
      <c r="AC22" s="237">
        <v>59210</v>
      </c>
      <c r="AD22" s="237">
        <v>59747</v>
      </c>
      <c r="AE22" s="237">
        <v>55967</v>
      </c>
      <c r="AF22" s="237">
        <v>52971</v>
      </c>
      <c r="AG22" s="237">
        <v>53973</v>
      </c>
      <c r="AH22" s="237">
        <v>57448</v>
      </c>
      <c r="AI22" s="130">
        <v>63410</v>
      </c>
      <c r="AJ22" s="380">
        <v>61722</v>
      </c>
      <c r="AK22" s="202">
        <f t="shared" si="16"/>
        <v>0.23498273878020715</v>
      </c>
      <c r="AL22" s="203">
        <f t="shared" si="16"/>
        <v>0.19273464678425956</v>
      </c>
      <c r="AM22" s="204">
        <f t="shared" si="16"/>
        <v>0.20729006983478113</v>
      </c>
      <c r="AN22" s="204">
        <f t="shared" si="16"/>
        <v>0.32040595895575619</v>
      </c>
      <c r="AO22" s="204">
        <f t="shared" si="16"/>
        <v>0.1878878918448828</v>
      </c>
      <c r="AP22" s="204">
        <f t="shared" si="16"/>
        <v>0.23853417726704768</v>
      </c>
      <c r="AQ22" s="204">
        <f t="shared" si="16"/>
        <v>0.23672901403839069</v>
      </c>
      <c r="AR22" s="204">
        <f t="shared" si="16"/>
        <v>0.23629692234750882</v>
      </c>
      <c r="AS22" s="204">
        <f t="shared" si="16"/>
        <v>0.12474922487689222</v>
      </c>
      <c r="AT22" s="204">
        <f t="shared" si="16"/>
        <v>0.22948761197945949</v>
      </c>
      <c r="AU22" s="204">
        <f t="shared" si="17"/>
        <v>4.5866935483870969E-2</v>
      </c>
      <c r="AV22" s="204">
        <f t="shared" si="17"/>
        <v>5.6404639816796935E-2</v>
      </c>
      <c r="AW22" s="204">
        <f t="shared" si="17"/>
        <v>-3.0795751024972045E-2</v>
      </c>
      <c r="AX22" s="204">
        <f t="shared" si="17"/>
        <v>-8.4305563698188424E-2</v>
      </c>
      <c r="AY22" s="204">
        <f t="shared" si="17"/>
        <v>-7.182718836217708E-2</v>
      </c>
      <c r="AZ22" s="204">
        <f t="shared" si="17"/>
        <v>-7.7850318717105765E-2</v>
      </c>
      <c r="BA22" s="204">
        <f t="shared" si="17"/>
        <v>-6.876871880199667E-2</v>
      </c>
      <c r="BB22" s="204">
        <f t="shared" si="17"/>
        <v>-0.12392498015347976</v>
      </c>
      <c r="BC22" s="204">
        <f t="shared" si="17"/>
        <v>-0.10691001753979548</v>
      </c>
      <c r="BD22" s="329">
        <f t="shared" si="17"/>
        <v>-4.2118251242204953E-2</v>
      </c>
      <c r="BE22" s="329">
        <f>IF(ISERROR((AI22-W22)/W22)=TRUE,0,(AI22-W22)/W22)</f>
        <v>2.8214691097778497E-2</v>
      </c>
      <c r="BF22" s="205">
        <f>IF(ISERROR((AJ22-X22)/X22)=TRUE,0,(AJ22-X22)/X22)</f>
        <v>-5.9158879929271525E-2</v>
      </c>
      <c r="BG22" s="129">
        <f t="shared" ref="BG22:BJ22" si="21">SUM(BG17:BG21)</f>
        <v>12252</v>
      </c>
      <c r="BH22" s="131">
        <f t="shared" si="21"/>
        <v>11025</v>
      </c>
      <c r="BI22" s="132">
        <f t="shared" si="21"/>
        <v>10953</v>
      </c>
      <c r="BJ22" s="132">
        <f t="shared" si="21"/>
        <v>15722</v>
      </c>
      <c r="BK22" s="132">
        <f t="shared" ref="BK22:BL22" si="22">SUM(BK17:BK21)</f>
        <v>9506</v>
      </c>
      <c r="BL22" s="132">
        <f t="shared" si="22"/>
        <v>11645</v>
      </c>
      <c r="BM22" s="132">
        <f t="shared" ref="BM22:BN22" si="23">SUM(BM17:BM21)</f>
        <v>11568</v>
      </c>
      <c r="BN22" s="132">
        <f t="shared" si="23"/>
        <v>11463</v>
      </c>
      <c r="BO22" s="132">
        <f t="shared" ref="BO22:BP22" si="24">SUM(BO17:BO21)</f>
        <v>6840</v>
      </c>
      <c r="BP22" s="132">
        <f t="shared" si="24"/>
        <v>12245</v>
      </c>
      <c r="BQ22" s="132">
        <f t="shared" ref="BQ22:BR22" si="25">SUM(BQ17:BQ21)</f>
        <v>2548</v>
      </c>
      <c r="BR22" s="132">
        <f t="shared" si="25"/>
        <v>3399</v>
      </c>
      <c r="BS22" s="132">
        <f t="shared" ref="BS22:BT22" si="26">SUM(BS17:BS21)</f>
        <v>-1983</v>
      </c>
      <c r="BT22" s="132">
        <f t="shared" si="26"/>
        <v>-5752</v>
      </c>
      <c r="BU22" s="132">
        <f t="shared" ref="BU22:BV22" si="27">SUM(BU17:BU21)</f>
        <v>-4582</v>
      </c>
      <c r="BV22" s="132">
        <f t="shared" si="27"/>
        <v>-5044</v>
      </c>
      <c r="BW22" s="132">
        <f t="shared" ref="BW22:BX22" si="28">SUM(BW17:BW21)</f>
        <v>-4133</v>
      </c>
      <c r="BX22" s="132">
        <f t="shared" si="28"/>
        <v>-7493</v>
      </c>
      <c r="BY22" s="132">
        <f t="shared" ref="BY22" si="29">SUM(BY17:BY21)</f>
        <v>-6461</v>
      </c>
      <c r="BZ22" s="342">
        <f>SUM(BZ17:BZ21)</f>
        <v>-2526</v>
      </c>
      <c r="CA22" s="342">
        <f>SUM(CA17:CA21)</f>
        <v>1740</v>
      </c>
      <c r="CB22" s="342">
        <f>SUM(CB17:CB21)</f>
        <v>-3881</v>
      </c>
      <c r="CC22" s="368"/>
      <c r="CD22" s="80">
        <f t="shared" ref="CD22" si="30">SUM(CD17:CD21)</f>
        <v>61722</v>
      </c>
    </row>
    <row r="23" spans="1:82" s="57" customFormat="1" x14ac:dyDescent="0.3">
      <c r="A23" s="140">
        <f>+A16+1</f>
        <v>3</v>
      </c>
      <c r="B23" s="81" t="s">
        <v>17</v>
      </c>
      <c r="C23" s="82"/>
      <c r="D23" s="83"/>
      <c r="E23" s="83"/>
      <c r="F23" s="83"/>
      <c r="G23" s="83"/>
      <c r="H23" s="83"/>
      <c r="I23" s="83"/>
      <c r="J23" s="83"/>
      <c r="K23" s="83"/>
      <c r="L23" s="271"/>
      <c r="M23" s="84"/>
      <c r="N23" s="83"/>
      <c r="O23" s="84"/>
      <c r="P23" s="83"/>
      <c r="Q23" s="83"/>
      <c r="R23" s="83"/>
      <c r="S23" s="83"/>
      <c r="T23" s="83"/>
      <c r="U23" s="238"/>
      <c r="V23" s="238"/>
      <c r="W23" s="238"/>
      <c r="X23" s="271"/>
      <c r="Y23" s="298"/>
      <c r="Z23" s="238"/>
      <c r="AA23" s="238"/>
      <c r="AB23" s="238"/>
      <c r="AC23" s="238"/>
      <c r="AD23" s="238"/>
      <c r="AE23" s="238"/>
      <c r="AF23" s="238"/>
      <c r="AG23" s="238"/>
      <c r="AH23" s="238"/>
      <c r="AI23" s="83"/>
      <c r="AJ23" s="381"/>
      <c r="AK23" s="206"/>
      <c r="AL23" s="207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330"/>
      <c r="BE23" s="330"/>
      <c r="BF23" s="209"/>
      <c r="BG23" s="82"/>
      <c r="BH23" s="85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343"/>
      <c r="CA23" s="343"/>
      <c r="CB23" s="343"/>
      <c r="CC23" s="367"/>
      <c r="CD23" s="84"/>
    </row>
    <row r="24" spans="1:82" s="57" customFormat="1" x14ac:dyDescent="0.3">
      <c r="A24" s="138"/>
      <c r="B24" s="58" t="s">
        <v>30</v>
      </c>
      <c r="C24" s="77">
        <v>20231</v>
      </c>
      <c r="D24" s="78">
        <v>21202</v>
      </c>
      <c r="E24" s="78">
        <v>16947</v>
      </c>
      <c r="F24" s="78">
        <v>14456</v>
      </c>
      <c r="G24" s="78">
        <v>16672</v>
      </c>
      <c r="H24" s="78">
        <v>14859</v>
      </c>
      <c r="I24" s="78">
        <v>15001</v>
      </c>
      <c r="J24" s="78">
        <v>15380</v>
      </c>
      <c r="K24" s="78">
        <v>19596</v>
      </c>
      <c r="L24" s="269">
        <v>18158</v>
      </c>
      <c r="M24" s="79">
        <v>18846</v>
      </c>
      <c r="N24" s="78">
        <v>23924</v>
      </c>
      <c r="O24" s="79">
        <v>22971</v>
      </c>
      <c r="P24" s="78">
        <v>19538</v>
      </c>
      <c r="Q24" s="78">
        <v>15533</v>
      </c>
      <c r="R24" s="78">
        <v>17519</v>
      </c>
      <c r="S24" s="78">
        <v>13165</v>
      </c>
      <c r="T24" s="78">
        <v>14264</v>
      </c>
      <c r="U24" s="236">
        <v>15363</v>
      </c>
      <c r="V24" s="236">
        <v>15946</v>
      </c>
      <c r="W24" s="236">
        <v>16560</v>
      </c>
      <c r="X24" s="269">
        <v>20085</v>
      </c>
      <c r="Y24" s="296">
        <v>15336</v>
      </c>
      <c r="Z24" s="236">
        <v>19960</v>
      </c>
      <c r="AA24" s="236">
        <v>18041</v>
      </c>
      <c r="AB24" s="236">
        <v>15508</v>
      </c>
      <c r="AC24" s="236">
        <v>13234</v>
      </c>
      <c r="AD24" s="236">
        <v>15560</v>
      </c>
      <c r="AE24" s="236">
        <v>13710</v>
      </c>
      <c r="AF24" s="236">
        <v>12761</v>
      </c>
      <c r="AG24" s="236">
        <v>14399</v>
      </c>
      <c r="AH24" s="236">
        <v>16835</v>
      </c>
      <c r="AI24" s="78">
        <v>21581</v>
      </c>
      <c r="AJ24" s="379">
        <v>19998</v>
      </c>
      <c r="AK24" s="171">
        <f t="shared" ref="AK24:AT29" si="31">IF(ISERROR((O24-C24)/C24)=TRUE,0,(O24-C24)/C24)</f>
        <v>0.13543571746329891</v>
      </c>
      <c r="AL24" s="171">
        <f t="shared" si="31"/>
        <v>-7.8483161965852283E-2</v>
      </c>
      <c r="AM24" s="171">
        <f t="shared" si="31"/>
        <v>-8.3436596447748868E-2</v>
      </c>
      <c r="AN24" s="171">
        <f t="shared" si="31"/>
        <v>0.21188433868289983</v>
      </c>
      <c r="AO24" s="171">
        <f t="shared" si="31"/>
        <v>-0.21035268714011515</v>
      </c>
      <c r="AP24" s="171">
        <f t="shared" si="31"/>
        <v>-4.0043071539134528E-2</v>
      </c>
      <c r="AQ24" s="171">
        <f t="shared" si="31"/>
        <v>2.4131724551696553E-2</v>
      </c>
      <c r="AR24" s="171">
        <f t="shared" si="31"/>
        <v>3.6801040312093629E-2</v>
      </c>
      <c r="AS24" s="171">
        <f t="shared" si="31"/>
        <v>-0.15492957746478872</v>
      </c>
      <c r="AT24" s="171">
        <f t="shared" si="31"/>
        <v>0.10612402246943496</v>
      </c>
      <c r="AU24" s="171">
        <f t="shared" ref="AU24:BF29" si="32">IF(ISERROR((Y24-M24)/M24)=TRUE,0,(Y24-M24)/M24)</f>
        <v>-0.18624641833810887</v>
      </c>
      <c r="AV24" s="171">
        <f t="shared" si="32"/>
        <v>-0.16569135596054171</v>
      </c>
      <c r="AW24" s="171">
        <f t="shared" si="32"/>
        <v>-0.2146184319359192</v>
      </c>
      <c r="AX24" s="171">
        <f t="shared" si="32"/>
        <v>-0.20626471491452553</v>
      </c>
      <c r="AY24" s="171">
        <f t="shared" si="32"/>
        <v>-0.1480074679714157</v>
      </c>
      <c r="AZ24" s="171">
        <f t="shared" si="32"/>
        <v>-0.11182145099606142</v>
      </c>
      <c r="BA24" s="171">
        <f t="shared" si="32"/>
        <v>4.139764527155336E-2</v>
      </c>
      <c r="BB24" s="171">
        <f t="shared" si="32"/>
        <v>-0.10537016264722378</v>
      </c>
      <c r="BC24" s="171">
        <f t="shared" si="32"/>
        <v>-6.2748161166438846E-2</v>
      </c>
      <c r="BD24" s="326">
        <f t="shared" si="32"/>
        <v>5.5750658472344158E-2</v>
      </c>
      <c r="BE24" s="326">
        <f t="shared" si="32"/>
        <v>0.30320048309178743</v>
      </c>
      <c r="BF24" s="201">
        <f t="shared" si="32"/>
        <v>-4.3315907393577293E-3</v>
      </c>
      <c r="BG24" s="77">
        <f t="shared" ref="BG24:BP28" si="33">O24-C24</f>
        <v>2740</v>
      </c>
      <c r="BH24" s="62">
        <f t="shared" si="33"/>
        <v>-1664</v>
      </c>
      <c r="BI24" s="63">
        <f t="shared" si="33"/>
        <v>-1414</v>
      </c>
      <c r="BJ24" s="63">
        <f t="shared" si="33"/>
        <v>3063</v>
      </c>
      <c r="BK24" s="63">
        <f t="shared" si="33"/>
        <v>-3507</v>
      </c>
      <c r="BL24" s="63">
        <f t="shared" si="33"/>
        <v>-595</v>
      </c>
      <c r="BM24" s="63">
        <f t="shared" si="33"/>
        <v>362</v>
      </c>
      <c r="BN24" s="63">
        <f t="shared" si="33"/>
        <v>566</v>
      </c>
      <c r="BO24" s="63">
        <f t="shared" si="33"/>
        <v>-3036</v>
      </c>
      <c r="BP24" s="63">
        <f t="shared" si="33"/>
        <v>1927</v>
      </c>
      <c r="BQ24" s="63">
        <f t="shared" ref="BQ24:CB28" si="34">Y24-M24</f>
        <v>-3510</v>
      </c>
      <c r="BR24" s="63">
        <f t="shared" si="34"/>
        <v>-3964</v>
      </c>
      <c r="BS24" s="63">
        <f t="shared" si="34"/>
        <v>-4930</v>
      </c>
      <c r="BT24" s="63">
        <f t="shared" si="34"/>
        <v>-4030</v>
      </c>
      <c r="BU24" s="63">
        <f t="shared" si="34"/>
        <v>-2299</v>
      </c>
      <c r="BV24" s="63">
        <f t="shared" si="34"/>
        <v>-1959</v>
      </c>
      <c r="BW24" s="63">
        <f t="shared" si="34"/>
        <v>545</v>
      </c>
      <c r="BX24" s="63">
        <f t="shared" si="34"/>
        <v>-1503</v>
      </c>
      <c r="BY24" s="63">
        <f t="shared" si="34"/>
        <v>-964</v>
      </c>
      <c r="BZ24" s="339">
        <f t="shared" si="34"/>
        <v>889</v>
      </c>
      <c r="CA24" s="339">
        <f t="shared" si="34"/>
        <v>5021</v>
      </c>
      <c r="CB24" s="359">
        <f t="shared" si="34"/>
        <v>-87</v>
      </c>
      <c r="CC24" s="367"/>
      <c r="CD24" s="61">
        <f>IF(ISERROR(GETPIVOTDATA("VALUE",'CSS WK pvt'!$J$2,"DT_FILE",CD$8,"COMMODITY",CD$6,"TRIM_CAT",TRIM(B24),"TRIM_LINE",A23))=TRUE,0,GETPIVOTDATA("VALUE",'CSS WK pvt'!$J$2,"DT_FILE",CD$8,"COMMODITY",CD$6,"TRIM_CAT",TRIM(B24),"TRIM_LINE",A23))</f>
        <v>19998</v>
      </c>
    </row>
    <row r="25" spans="1:82" s="57" customFormat="1" x14ac:dyDescent="0.3">
      <c r="A25" s="138"/>
      <c r="B25" s="58" t="s">
        <v>31</v>
      </c>
      <c r="C25" s="77">
        <v>1938</v>
      </c>
      <c r="D25" s="78">
        <v>1857</v>
      </c>
      <c r="E25" s="78">
        <v>1391</v>
      </c>
      <c r="F25" s="78">
        <v>1017</v>
      </c>
      <c r="G25" s="78">
        <v>1011</v>
      </c>
      <c r="H25" s="78">
        <v>857</v>
      </c>
      <c r="I25" s="78">
        <v>1027</v>
      </c>
      <c r="J25" s="78">
        <v>1098</v>
      </c>
      <c r="K25" s="78">
        <v>1345</v>
      </c>
      <c r="L25" s="269">
        <v>1569</v>
      </c>
      <c r="M25" s="79">
        <v>2012</v>
      </c>
      <c r="N25" s="78">
        <v>1485</v>
      </c>
      <c r="O25" s="79">
        <v>1235</v>
      </c>
      <c r="P25" s="78">
        <v>1161</v>
      </c>
      <c r="Q25" s="78">
        <v>999</v>
      </c>
      <c r="R25" s="78">
        <v>1023</v>
      </c>
      <c r="S25" s="78">
        <v>757</v>
      </c>
      <c r="T25" s="78">
        <v>840</v>
      </c>
      <c r="U25" s="236">
        <v>887</v>
      </c>
      <c r="V25" s="236">
        <v>853</v>
      </c>
      <c r="W25" s="236">
        <v>949</v>
      </c>
      <c r="X25" s="269">
        <v>1382</v>
      </c>
      <c r="Y25" s="296">
        <v>1294</v>
      </c>
      <c r="Z25" s="236">
        <v>1719</v>
      </c>
      <c r="AA25" s="236">
        <v>1459</v>
      </c>
      <c r="AB25" s="236">
        <v>1223</v>
      </c>
      <c r="AC25" s="236">
        <v>1082</v>
      </c>
      <c r="AD25" s="236">
        <v>983</v>
      </c>
      <c r="AE25" s="236">
        <v>1190</v>
      </c>
      <c r="AF25" s="236">
        <v>1132</v>
      </c>
      <c r="AG25" s="236">
        <v>1102</v>
      </c>
      <c r="AH25" s="236">
        <v>1314</v>
      </c>
      <c r="AI25" s="78">
        <v>1638</v>
      </c>
      <c r="AJ25" s="379">
        <v>1736</v>
      </c>
      <c r="AK25" s="171">
        <f t="shared" si="31"/>
        <v>-0.36274509803921567</v>
      </c>
      <c r="AL25" s="171">
        <f t="shared" si="31"/>
        <v>-0.37479806138933763</v>
      </c>
      <c r="AM25" s="171">
        <f t="shared" si="31"/>
        <v>-0.28181164629762762</v>
      </c>
      <c r="AN25" s="171">
        <f t="shared" si="31"/>
        <v>5.8997050147492625E-3</v>
      </c>
      <c r="AO25" s="171">
        <f t="shared" si="31"/>
        <v>-0.25123639960435212</v>
      </c>
      <c r="AP25" s="171">
        <f t="shared" si="31"/>
        <v>-1.9836639439906652E-2</v>
      </c>
      <c r="AQ25" s="171">
        <f t="shared" si="31"/>
        <v>-0.13631937682570594</v>
      </c>
      <c r="AR25" s="171">
        <f t="shared" si="31"/>
        <v>-0.22313296903460839</v>
      </c>
      <c r="AS25" s="171">
        <f t="shared" si="31"/>
        <v>-0.29442379182156136</v>
      </c>
      <c r="AT25" s="171">
        <f t="shared" si="31"/>
        <v>-0.11918419375398343</v>
      </c>
      <c r="AU25" s="171">
        <f t="shared" si="32"/>
        <v>-0.35685884691848907</v>
      </c>
      <c r="AV25" s="171">
        <f t="shared" si="32"/>
        <v>0.15757575757575756</v>
      </c>
      <c r="AW25" s="171">
        <f t="shared" si="32"/>
        <v>0.18137651821862349</v>
      </c>
      <c r="AX25" s="171">
        <f t="shared" si="32"/>
        <v>5.3402239448751075E-2</v>
      </c>
      <c r="AY25" s="171">
        <f t="shared" si="32"/>
        <v>8.3083083083083084E-2</v>
      </c>
      <c r="AZ25" s="171">
        <f t="shared" si="32"/>
        <v>-3.9100684261974585E-2</v>
      </c>
      <c r="BA25" s="171">
        <f t="shared" si="32"/>
        <v>0.57199471598414797</v>
      </c>
      <c r="BB25" s="171">
        <f t="shared" si="32"/>
        <v>0.34761904761904761</v>
      </c>
      <c r="BC25" s="171">
        <f t="shared" si="32"/>
        <v>0.24239007891770012</v>
      </c>
      <c r="BD25" s="326">
        <f t="shared" si="32"/>
        <v>0.54044548651817115</v>
      </c>
      <c r="BE25" s="326">
        <f t="shared" si="32"/>
        <v>0.72602739726027399</v>
      </c>
      <c r="BF25" s="201">
        <f t="shared" si="32"/>
        <v>0.25615050651230103</v>
      </c>
      <c r="BG25" s="77">
        <f t="shared" si="33"/>
        <v>-703</v>
      </c>
      <c r="BH25" s="62">
        <f t="shared" si="33"/>
        <v>-696</v>
      </c>
      <c r="BI25" s="63">
        <f t="shared" si="33"/>
        <v>-392</v>
      </c>
      <c r="BJ25" s="63">
        <f t="shared" si="33"/>
        <v>6</v>
      </c>
      <c r="BK25" s="63">
        <f t="shared" si="33"/>
        <v>-254</v>
      </c>
      <c r="BL25" s="63">
        <f t="shared" si="33"/>
        <v>-17</v>
      </c>
      <c r="BM25" s="63">
        <f t="shared" si="33"/>
        <v>-140</v>
      </c>
      <c r="BN25" s="63">
        <f t="shared" si="33"/>
        <v>-245</v>
      </c>
      <c r="BO25" s="63">
        <f t="shared" si="33"/>
        <v>-396</v>
      </c>
      <c r="BP25" s="63">
        <f t="shared" si="33"/>
        <v>-187</v>
      </c>
      <c r="BQ25" s="63">
        <f t="shared" si="34"/>
        <v>-718</v>
      </c>
      <c r="BR25" s="63">
        <f t="shared" si="34"/>
        <v>234</v>
      </c>
      <c r="BS25" s="63">
        <f t="shared" si="34"/>
        <v>224</v>
      </c>
      <c r="BT25" s="63">
        <f t="shared" si="34"/>
        <v>62</v>
      </c>
      <c r="BU25" s="63">
        <f t="shared" si="34"/>
        <v>83</v>
      </c>
      <c r="BV25" s="63">
        <f t="shared" si="34"/>
        <v>-40</v>
      </c>
      <c r="BW25" s="63">
        <f t="shared" si="34"/>
        <v>433</v>
      </c>
      <c r="BX25" s="63">
        <f t="shared" si="34"/>
        <v>292</v>
      </c>
      <c r="BY25" s="63">
        <f t="shared" si="34"/>
        <v>215</v>
      </c>
      <c r="BZ25" s="339">
        <f t="shared" si="34"/>
        <v>461</v>
      </c>
      <c r="CA25" s="339">
        <f t="shared" si="34"/>
        <v>689</v>
      </c>
      <c r="CB25" s="359">
        <f t="shared" si="34"/>
        <v>354</v>
      </c>
      <c r="CC25" s="367"/>
      <c r="CD25" s="61">
        <f>IF(ISERROR(GETPIVOTDATA("VALUE",'CSS WK pvt'!$J$2,"DT_FILE",CD$8,"COMMODITY",CD$6,"TRIM_CAT",TRIM(B25),"TRIM_LINE",A23))=TRUE,0,GETPIVOTDATA("VALUE",'CSS WK pvt'!$J$2,"DT_FILE",CD$8,"COMMODITY",CD$6,"TRIM_CAT",TRIM(B25),"TRIM_LINE",A23))</f>
        <v>1736</v>
      </c>
    </row>
    <row r="26" spans="1:82" s="57" customFormat="1" x14ac:dyDescent="0.3">
      <c r="A26" s="138"/>
      <c r="B26" s="58" t="s">
        <v>32</v>
      </c>
      <c r="C26" s="77">
        <v>1625</v>
      </c>
      <c r="D26" s="78">
        <v>2468</v>
      </c>
      <c r="E26" s="78">
        <v>1548</v>
      </c>
      <c r="F26" s="78">
        <v>1188</v>
      </c>
      <c r="G26" s="78">
        <v>1550</v>
      </c>
      <c r="H26" s="78">
        <v>1372</v>
      </c>
      <c r="I26" s="78">
        <v>1479</v>
      </c>
      <c r="J26" s="78">
        <v>1319</v>
      </c>
      <c r="K26" s="78">
        <v>2190</v>
      </c>
      <c r="L26" s="269">
        <v>2104</v>
      </c>
      <c r="M26" s="79">
        <v>1565</v>
      </c>
      <c r="N26" s="78">
        <v>2224</v>
      </c>
      <c r="O26" s="79">
        <v>2444</v>
      </c>
      <c r="P26" s="78">
        <v>2311</v>
      </c>
      <c r="Q26" s="78">
        <v>1471</v>
      </c>
      <c r="R26" s="78">
        <v>1599</v>
      </c>
      <c r="S26" s="78">
        <v>1307</v>
      </c>
      <c r="T26" s="78">
        <v>1421</v>
      </c>
      <c r="U26" s="236">
        <v>1377</v>
      </c>
      <c r="V26" s="236">
        <v>1566</v>
      </c>
      <c r="W26" s="236">
        <v>1824</v>
      </c>
      <c r="X26" s="269">
        <v>1942</v>
      </c>
      <c r="Y26" s="296">
        <v>1705</v>
      </c>
      <c r="Z26" s="236">
        <v>1917</v>
      </c>
      <c r="AA26" s="236">
        <v>1705</v>
      </c>
      <c r="AB26" s="236">
        <v>1468</v>
      </c>
      <c r="AC26" s="236">
        <v>1228</v>
      </c>
      <c r="AD26" s="236">
        <v>1362</v>
      </c>
      <c r="AE26" s="236">
        <v>1344</v>
      </c>
      <c r="AF26" s="236">
        <v>1214</v>
      </c>
      <c r="AG26" s="236">
        <v>1367</v>
      </c>
      <c r="AH26" s="236">
        <v>1975</v>
      </c>
      <c r="AI26" s="78">
        <v>2317</v>
      </c>
      <c r="AJ26" s="379">
        <v>2303</v>
      </c>
      <c r="AK26" s="171">
        <f t="shared" si="31"/>
        <v>0.504</v>
      </c>
      <c r="AL26" s="171">
        <f t="shared" si="31"/>
        <v>-6.3614262560777957E-2</v>
      </c>
      <c r="AM26" s="171">
        <f t="shared" si="31"/>
        <v>-4.9741602067183463E-2</v>
      </c>
      <c r="AN26" s="171">
        <f t="shared" si="31"/>
        <v>0.34595959595959597</v>
      </c>
      <c r="AO26" s="171">
        <f t="shared" si="31"/>
        <v>-0.15677419354838709</v>
      </c>
      <c r="AP26" s="171">
        <f t="shared" si="31"/>
        <v>3.5714285714285712E-2</v>
      </c>
      <c r="AQ26" s="171">
        <f t="shared" si="31"/>
        <v>-6.8965517241379309E-2</v>
      </c>
      <c r="AR26" s="171">
        <f t="shared" si="31"/>
        <v>0.18726307808946172</v>
      </c>
      <c r="AS26" s="171">
        <f t="shared" si="31"/>
        <v>-0.16712328767123288</v>
      </c>
      <c r="AT26" s="171">
        <f t="shared" si="31"/>
        <v>-7.6996197718631185E-2</v>
      </c>
      <c r="AU26" s="171">
        <f t="shared" si="32"/>
        <v>8.9456869009584661E-2</v>
      </c>
      <c r="AV26" s="171">
        <f t="shared" si="32"/>
        <v>-0.13803956834532374</v>
      </c>
      <c r="AW26" s="171">
        <f t="shared" si="32"/>
        <v>-0.30237315875613746</v>
      </c>
      <c r="AX26" s="171">
        <f t="shared" si="32"/>
        <v>-0.36477715274772826</v>
      </c>
      <c r="AY26" s="171">
        <f t="shared" si="32"/>
        <v>-0.16519374575118967</v>
      </c>
      <c r="AZ26" s="171">
        <f t="shared" si="32"/>
        <v>-0.14821763602251406</v>
      </c>
      <c r="BA26" s="171">
        <f t="shared" si="32"/>
        <v>2.8309104820198928E-2</v>
      </c>
      <c r="BB26" s="171">
        <f t="shared" si="32"/>
        <v>-0.14567206192821958</v>
      </c>
      <c r="BC26" s="171">
        <f t="shared" si="32"/>
        <v>-7.2621641249092234E-3</v>
      </c>
      <c r="BD26" s="326">
        <f t="shared" si="32"/>
        <v>0.2611749680715198</v>
      </c>
      <c r="BE26" s="326">
        <f t="shared" si="32"/>
        <v>0.27028508771929827</v>
      </c>
      <c r="BF26" s="201">
        <f t="shared" si="32"/>
        <v>0.18589083419155511</v>
      </c>
      <c r="BG26" s="77">
        <f t="shared" si="33"/>
        <v>819</v>
      </c>
      <c r="BH26" s="62">
        <f t="shared" si="33"/>
        <v>-157</v>
      </c>
      <c r="BI26" s="63">
        <f t="shared" si="33"/>
        <v>-77</v>
      </c>
      <c r="BJ26" s="63">
        <f t="shared" si="33"/>
        <v>411</v>
      </c>
      <c r="BK26" s="63">
        <f t="shared" si="33"/>
        <v>-243</v>
      </c>
      <c r="BL26" s="63">
        <f t="shared" si="33"/>
        <v>49</v>
      </c>
      <c r="BM26" s="63">
        <f t="shared" si="33"/>
        <v>-102</v>
      </c>
      <c r="BN26" s="63">
        <f t="shared" si="33"/>
        <v>247</v>
      </c>
      <c r="BO26" s="63">
        <f t="shared" si="33"/>
        <v>-366</v>
      </c>
      <c r="BP26" s="63">
        <f t="shared" si="33"/>
        <v>-162</v>
      </c>
      <c r="BQ26" s="63">
        <f t="shared" si="34"/>
        <v>140</v>
      </c>
      <c r="BR26" s="63">
        <f t="shared" si="34"/>
        <v>-307</v>
      </c>
      <c r="BS26" s="63">
        <f t="shared" si="34"/>
        <v>-739</v>
      </c>
      <c r="BT26" s="63">
        <f t="shared" si="34"/>
        <v>-843</v>
      </c>
      <c r="BU26" s="63">
        <f t="shared" si="34"/>
        <v>-243</v>
      </c>
      <c r="BV26" s="63">
        <f t="shared" si="34"/>
        <v>-237</v>
      </c>
      <c r="BW26" s="63">
        <f t="shared" si="34"/>
        <v>37</v>
      </c>
      <c r="BX26" s="63">
        <f t="shared" si="34"/>
        <v>-207</v>
      </c>
      <c r="BY26" s="63">
        <f t="shared" si="34"/>
        <v>-10</v>
      </c>
      <c r="BZ26" s="339">
        <f t="shared" si="34"/>
        <v>409</v>
      </c>
      <c r="CA26" s="339">
        <f t="shared" si="34"/>
        <v>493</v>
      </c>
      <c r="CB26" s="359">
        <f t="shared" si="34"/>
        <v>361</v>
      </c>
      <c r="CC26" s="367"/>
      <c r="CD26" s="61">
        <f>IF(ISERROR(GETPIVOTDATA("VALUE",'CSS WK pvt'!$J$2,"DT_FILE",CD$8,"COMMODITY",CD$6,"TRIM_CAT",TRIM(B26),"TRIM_LINE",A23))=TRUE,0,GETPIVOTDATA("VALUE",'CSS WK pvt'!$J$2,"DT_FILE",CD$8,"COMMODITY",CD$6,"TRIM_CAT",TRIM(B26),"TRIM_LINE",A23))</f>
        <v>2303</v>
      </c>
    </row>
    <row r="27" spans="1:82" s="57" customFormat="1" x14ac:dyDescent="0.3">
      <c r="A27" s="138"/>
      <c r="B27" s="58" t="s">
        <v>33</v>
      </c>
      <c r="C27" s="77">
        <v>358</v>
      </c>
      <c r="D27" s="78">
        <v>641</v>
      </c>
      <c r="E27" s="78">
        <v>381</v>
      </c>
      <c r="F27" s="78">
        <v>308</v>
      </c>
      <c r="G27" s="78">
        <v>353</v>
      </c>
      <c r="H27" s="78">
        <v>318</v>
      </c>
      <c r="I27" s="78">
        <v>365</v>
      </c>
      <c r="J27" s="78">
        <v>341</v>
      </c>
      <c r="K27" s="78">
        <v>554</v>
      </c>
      <c r="L27" s="269">
        <v>525</v>
      </c>
      <c r="M27" s="79">
        <v>396</v>
      </c>
      <c r="N27" s="236">
        <v>518</v>
      </c>
      <c r="O27" s="78">
        <v>575</v>
      </c>
      <c r="P27" s="78">
        <v>682</v>
      </c>
      <c r="Q27" s="78">
        <v>357</v>
      </c>
      <c r="R27" s="78">
        <v>456</v>
      </c>
      <c r="S27" s="78">
        <v>402</v>
      </c>
      <c r="T27" s="78">
        <v>289</v>
      </c>
      <c r="U27" s="236">
        <v>324</v>
      </c>
      <c r="V27" s="236">
        <v>421</v>
      </c>
      <c r="W27" s="236">
        <v>437</v>
      </c>
      <c r="X27" s="269">
        <v>556</v>
      </c>
      <c r="Y27" s="296">
        <v>490</v>
      </c>
      <c r="Z27" s="236">
        <v>518</v>
      </c>
      <c r="AA27" s="236">
        <v>393</v>
      </c>
      <c r="AB27" s="236">
        <v>372</v>
      </c>
      <c r="AC27" s="236">
        <v>267</v>
      </c>
      <c r="AD27" s="236">
        <v>335</v>
      </c>
      <c r="AE27" s="236">
        <v>434</v>
      </c>
      <c r="AF27" s="236">
        <v>278</v>
      </c>
      <c r="AG27" s="236">
        <v>317</v>
      </c>
      <c r="AH27" s="236">
        <v>632</v>
      </c>
      <c r="AI27" s="78">
        <v>774</v>
      </c>
      <c r="AJ27" s="379">
        <v>706</v>
      </c>
      <c r="AK27" s="171">
        <f t="shared" si="31"/>
        <v>0.6061452513966481</v>
      </c>
      <c r="AL27" s="171">
        <f t="shared" si="31"/>
        <v>6.3962558502340089E-2</v>
      </c>
      <c r="AM27" s="171">
        <f t="shared" si="31"/>
        <v>-6.2992125984251968E-2</v>
      </c>
      <c r="AN27" s="171">
        <f t="shared" si="31"/>
        <v>0.48051948051948051</v>
      </c>
      <c r="AO27" s="171">
        <f t="shared" si="31"/>
        <v>0.13881019830028329</v>
      </c>
      <c r="AP27" s="171">
        <f t="shared" si="31"/>
        <v>-9.1194968553459113E-2</v>
      </c>
      <c r="AQ27" s="171">
        <f t="shared" si="31"/>
        <v>-0.11232876712328767</v>
      </c>
      <c r="AR27" s="171">
        <f t="shared" si="31"/>
        <v>0.23460410557184752</v>
      </c>
      <c r="AS27" s="171">
        <f t="shared" si="31"/>
        <v>-0.21119133574007221</v>
      </c>
      <c r="AT27" s="171">
        <f t="shared" si="31"/>
        <v>5.904761904761905E-2</v>
      </c>
      <c r="AU27" s="171">
        <f t="shared" si="32"/>
        <v>0.23737373737373738</v>
      </c>
      <c r="AV27" s="171">
        <f t="shared" si="32"/>
        <v>0</v>
      </c>
      <c r="AW27" s="171">
        <f t="shared" si="32"/>
        <v>-0.3165217391304348</v>
      </c>
      <c r="AX27" s="171">
        <f t="shared" si="32"/>
        <v>-0.45454545454545453</v>
      </c>
      <c r="AY27" s="171">
        <f t="shared" si="32"/>
        <v>-0.25210084033613445</v>
      </c>
      <c r="AZ27" s="171">
        <f t="shared" si="32"/>
        <v>-0.26535087719298245</v>
      </c>
      <c r="BA27" s="171">
        <f t="shared" si="32"/>
        <v>7.9601990049751242E-2</v>
      </c>
      <c r="BB27" s="171">
        <f t="shared" si="32"/>
        <v>-3.8062283737024222E-2</v>
      </c>
      <c r="BC27" s="171">
        <f t="shared" si="32"/>
        <v>-2.1604938271604937E-2</v>
      </c>
      <c r="BD27" s="326">
        <f t="shared" si="32"/>
        <v>0.50118764845605701</v>
      </c>
      <c r="BE27" s="326">
        <f t="shared" si="32"/>
        <v>0.77116704805491987</v>
      </c>
      <c r="BF27" s="201">
        <f t="shared" si="32"/>
        <v>0.26978417266187049</v>
      </c>
      <c r="BG27" s="77">
        <f t="shared" si="33"/>
        <v>217</v>
      </c>
      <c r="BH27" s="62">
        <f t="shared" si="33"/>
        <v>41</v>
      </c>
      <c r="BI27" s="63">
        <f t="shared" si="33"/>
        <v>-24</v>
      </c>
      <c r="BJ27" s="63">
        <f t="shared" si="33"/>
        <v>148</v>
      </c>
      <c r="BK27" s="63">
        <f t="shared" si="33"/>
        <v>49</v>
      </c>
      <c r="BL27" s="63">
        <f t="shared" si="33"/>
        <v>-29</v>
      </c>
      <c r="BM27" s="63">
        <f t="shared" si="33"/>
        <v>-41</v>
      </c>
      <c r="BN27" s="63">
        <f t="shared" si="33"/>
        <v>80</v>
      </c>
      <c r="BO27" s="63">
        <f t="shared" si="33"/>
        <v>-117</v>
      </c>
      <c r="BP27" s="63">
        <f t="shared" si="33"/>
        <v>31</v>
      </c>
      <c r="BQ27" s="63">
        <f t="shared" si="34"/>
        <v>94</v>
      </c>
      <c r="BR27" s="63">
        <f t="shared" si="34"/>
        <v>0</v>
      </c>
      <c r="BS27" s="63">
        <f t="shared" si="34"/>
        <v>-182</v>
      </c>
      <c r="BT27" s="63">
        <f t="shared" si="34"/>
        <v>-310</v>
      </c>
      <c r="BU27" s="63">
        <f t="shared" si="34"/>
        <v>-90</v>
      </c>
      <c r="BV27" s="63">
        <f t="shared" si="34"/>
        <v>-121</v>
      </c>
      <c r="BW27" s="63">
        <f t="shared" si="34"/>
        <v>32</v>
      </c>
      <c r="BX27" s="63">
        <f t="shared" si="34"/>
        <v>-11</v>
      </c>
      <c r="BY27" s="63">
        <f t="shared" si="34"/>
        <v>-7</v>
      </c>
      <c r="BZ27" s="339">
        <f t="shared" si="34"/>
        <v>211</v>
      </c>
      <c r="CA27" s="339">
        <f t="shared" si="34"/>
        <v>337</v>
      </c>
      <c r="CB27" s="359">
        <f t="shared" si="34"/>
        <v>150</v>
      </c>
      <c r="CC27" s="367"/>
      <c r="CD27" s="61">
        <f>IF(ISERROR(GETPIVOTDATA("VALUE",'CSS WK pvt'!$J$2,"DT_FILE",CD$8,"COMMODITY",CD$6,"TRIM_CAT",TRIM(B27),"TRIM_LINE",A23))=TRUE,0,GETPIVOTDATA("VALUE",'CSS WK pvt'!$J$2,"DT_FILE",CD$8,"COMMODITY",CD$6,"TRIM_CAT",TRIM(B27),"TRIM_LINE",A23))</f>
        <v>706</v>
      </c>
    </row>
    <row r="28" spans="1:82" s="57" customFormat="1" x14ac:dyDescent="0.3">
      <c r="A28" s="138"/>
      <c r="B28" s="58" t="s">
        <v>34</v>
      </c>
      <c r="C28" s="77">
        <v>53</v>
      </c>
      <c r="D28" s="78">
        <v>101</v>
      </c>
      <c r="E28" s="78">
        <v>52</v>
      </c>
      <c r="F28" s="78">
        <v>50</v>
      </c>
      <c r="G28" s="78">
        <v>48</v>
      </c>
      <c r="H28" s="78">
        <v>41</v>
      </c>
      <c r="I28" s="78">
        <v>58</v>
      </c>
      <c r="J28" s="78">
        <v>48</v>
      </c>
      <c r="K28" s="78">
        <v>88</v>
      </c>
      <c r="L28" s="269">
        <v>81</v>
      </c>
      <c r="M28" s="79">
        <v>75</v>
      </c>
      <c r="N28" s="236">
        <v>61</v>
      </c>
      <c r="O28" s="78">
        <v>86</v>
      </c>
      <c r="P28" s="78">
        <v>100</v>
      </c>
      <c r="Q28" s="78">
        <v>43</v>
      </c>
      <c r="R28" s="78">
        <v>70</v>
      </c>
      <c r="S28" s="78">
        <v>113</v>
      </c>
      <c r="T28" s="78">
        <v>47</v>
      </c>
      <c r="U28" s="236">
        <v>48</v>
      </c>
      <c r="V28" s="236">
        <v>56</v>
      </c>
      <c r="W28" s="236">
        <v>77</v>
      </c>
      <c r="X28" s="269">
        <v>97</v>
      </c>
      <c r="Y28" s="296">
        <v>90</v>
      </c>
      <c r="Z28" s="236">
        <v>73</v>
      </c>
      <c r="AA28" s="236">
        <v>68</v>
      </c>
      <c r="AB28" s="236">
        <v>55</v>
      </c>
      <c r="AC28" s="236">
        <v>57</v>
      </c>
      <c r="AD28" s="236">
        <v>64</v>
      </c>
      <c r="AE28" s="236">
        <v>80</v>
      </c>
      <c r="AF28" s="236">
        <v>37</v>
      </c>
      <c r="AG28" s="236">
        <v>50</v>
      </c>
      <c r="AH28" s="236">
        <v>125</v>
      </c>
      <c r="AI28" s="78">
        <v>136</v>
      </c>
      <c r="AJ28" s="379">
        <v>136</v>
      </c>
      <c r="AK28" s="171">
        <f t="shared" si="31"/>
        <v>0.62264150943396224</v>
      </c>
      <c r="AL28" s="171">
        <f t="shared" si="31"/>
        <v>-9.9009900990099011E-3</v>
      </c>
      <c r="AM28" s="171">
        <f t="shared" si="31"/>
        <v>-0.17307692307692307</v>
      </c>
      <c r="AN28" s="171">
        <f t="shared" si="31"/>
        <v>0.4</v>
      </c>
      <c r="AO28" s="171">
        <f t="shared" si="31"/>
        <v>1.3541666666666667</v>
      </c>
      <c r="AP28" s="171">
        <f t="shared" si="31"/>
        <v>0.14634146341463414</v>
      </c>
      <c r="AQ28" s="171">
        <f t="shared" si="31"/>
        <v>-0.17241379310344829</v>
      </c>
      <c r="AR28" s="171">
        <f t="shared" si="31"/>
        <v>0.16666666666666666</v>
      </c>
      <c r="AS28" s="171">
        <f t="shared" si="31"/>
        <v>-0.125</v>
      </c>
      <c r="AT28" s="171">
        <f t="shared" si="31"/>
        <v>0.19753086419753085</v>
      </c>
      <c r="AU28" s="171">
        <f t="shared" si="32"/>
        <v>0.2</v>
      </c>
      <c r="AV28" s="171">
        <f t="shared" si="32"/>
        <v>0.19672131147540983</v>
      </c>
      <c r="AW28" s="171">
        <f t="shared" si="32"/>
        <v>-0.20930232558139536</v>
      </c>
      <c r="AX28" s="171">
        <f t="shared" si="32"/>
        <v>-0.45</v>
      </c>
      <c r="AY28" s="171">
        <f t="shared" si="32"/>
        <v>0.32558139534883723</v>
      </c>
      <c r="AZ28" s="171">
        <f t="shared" si="32"/>
        <v>-8.5714285714285715E-2</v>
      </c>
      <c r="BA28" s="171">
        <f t="shared" si="32"/>
        <v>-0.29203539823008851</v>
      </c>
      <c r="BB28" s="171">
        <f t="shared" si="32"/>
        <v>-0.21276595744680851</v>
      </c>
      <c r="BC28" s="171">
        <f t="shared" si="32"/>
        <v>4.1666666666666664E-2</v>
      </c>
      <c r="BD28" s="326">
        <f t="shared" si="32"/>
        <v>1.2321428571428572</v>
      </c>
      <c r="BE28" s="326">
        <f>IF(ISERROR((AI28-W28)/W28)=TRUE,0,(AI28-W28)/W28)</f>
        <v>0.76623376623376627</v>
      </c>
      <c r="BF28" s="201">
        <f>IF(ISERROR((AJ28-X28)/X28)=TRUE,0,(AJ28-X28)/X28)</f>
        <v>0.40206185567010311</v>
      </c>
      <c r="BG28" s="77">
        <f t="shared" si="33"/>
        <v>33</v>
      </c>
      <c r="BH28" s="62">
        <f t="shared" si="33"/>
        <v>-1</v>
      </c>
      <c r="BI28" s="63">
        <f t="shared" si="33"/>
        <v>-9</v>
      </c>
      <c r="BJ28" s="63">
        <f t="shared" si="33"/>
        <v>20</v>
      </c>
      <c r="BK28" s="63">
        <f t="shared" si="33"/>
        <v>65</v>
      </c>
      <c r="BL28" s="63">
        <f t="shared" si="33"/>
        <v>6</v>
      </c>
      <c r="BM28" s="63">
        <f t="shared" si="33"/>
        <v>-10</v>
      </c>
      <c r="BN28" s="63">
        <f t="shared" si="33"/>
        <v>8</v>
      </c>
      <c r="BO28" s="63">
        <f t="shared" si="33"/>
        <v>-11</v>
      </c>
      <c r="BP28" s="63">
        <f t="shared" si="33"/>
        <v>16</v>
      </c>
      <c r="BQ28" s="63">
        <f t="shared" si="34"/>
        <v>15</v>
      </c>
      <c r="BR28" s="63">
        <f t="shared" si="34"/>
        <v>12</v>
      </c>
      <c r="BS28" s="63">
        <f t="shared" si="34"/>
        <v>-18</v>
      </c>
      <c r="BT28" s="63">
        <f t="shared" si="34"/>
        <v>-45</v>
      </c>
      <c r="BU28" s="63">
        <f t="shared" si="34"/>
        <v>14</v>
      </c>
      <c r="BV28" s="63">
        <f t="shared" si="34"/>
        <v>-6</v>
      </c>
      <c r="BW28" s="63">
        <f t="shared" si="34"/>
        <v>-33</v>
      </c>
      <c r="BX28" s="63">
        <f t="shared" si="34"/>
        <v>-10</v>
      </c>
      <c r="BY28" s="63">
        <f t="shared" si="34"/>
        <v>2</v>
      </c>
      <c r="BZ28" s="339">
        <f t="shared" si="34"/>
        <v>69</v>
      </c>
      <c r="CA28" s="339">
        <f t="shared" si="34"/>
        <v>59</v>
      </c>
      <c r="CB28" s="359">
        <f t="shared" si="34"/>
        <v>39</v>
      </c>
      <c r="CC28" s="367"/>
      <c r="CD28" s="61">
        <f>IF(ISERROR(GETPIVOTDATA("VALUE",'CSS WK pvt'!$J$2,"DT_FILE",CD$8,"COMMODITY",CD$6,"TRIM_CAT",TRIM(B28),"TRIM_LINE",A23))=TRUE,0,GETPIVOTDATA("VALUE",'CSS WK pvt'!$J$2,"DT_FILE",CD$8,"COMMODITY",CD$6,"TRIM_CAT",TRIM(B28),"TRIM_LINE",A23))</f>
        <v>136</v>
      </c>
    </row>
    <row r="29" spans="1:82" s="70" customFormat="1" x14ac:dyDescent="0.3">
      <c r="A29" s="142"/>
      <c r="B29" s="58" t="s">
        <v>35</v>
      </c>
      <c r="C29" s="129">
        <f t="shared" ref="C29:O29" si="35">SUM(C24:C28)</f>
        <v>24205</v>
      </c>
      <c r="D29" s="130">
        <f t="shared" si="35"/>
        <v>26269</v>
      </c>
      <c r="E29" s="130">
        <f t="shared" si="35"/>
        <v>20319</v>
      </c>
      <c r="F29" s="130">
        <f t="shared" si="35"/>
        <v>17019</v>
      </c>
      <c r="G29" s="130">
        <f t="shared" si="35"/>
        <v>19634</v>
      </c>
      <c r="H29" s="130">
        <f t="shared" si="35"/>
        <v>17447</v>
      </c>
      <c r="I29" s="130">
        <f t="shared" si="35"/>
        <v>17930</v>
      </c>
      <c r="J29" s="130">
        <f t="shared" si="35"/>
        <v>18186</v>
      </c>
      <c r="K29" s="130">
        <f t="shared" si="35"/>
        <v>23773</v>
      </c>
      <c r="L29" s="270">
        <f t="shared" si="35"/>
        <v>22437</v>
      </c>
      <c r="M29" s="80">
        <f t="shared" si="35"/>
        <v>22894</v>
      </c>
      <c r="N29" s="237">
        <f t="shared" si="35"/>
        <v>28212</v>
      </c>
      <c r="O29" s="130">
        <f t="shared" si="35"/>
        <v>27311</v>
      </c>
      <c r="P29" s="130">
        <v>23792</v>
      </c>
      <c r="Q29" s="130">
        <v>18403</v>
      </c>
      <c r="R29" s="130">
        <v>20667</v>
      </c>
      <c r="S29" s="130">
        <v>15744</v>
      </c>
      <c r="T29" s="130">
        <v>16861</v>
      </c>
      <c r="U29" s="237">
        <v>17999</v>
      </c>
      <c r="V29" s="237">
        <v>18842</v>
      </c>
      <c r="W29" s="237">
        <v>19847</v>
      </c>
      <c r="X29" s="270">
        <v>24062</v>
      </c>
      <c r="Y29" s="297">
        <v>18915</v>
      </c>
      <c r="Z29" s="237">
        <v>24187</v>
      </c>
      <c r="AA29" s="237">
        <v>21666</v>
      </c>
      <c r="AB29" s="237">
        <v>18626</v>
      </c>
      <c r="AC29" s="237">
        <v>15868</v>
      </c>
      <c r="AD29" s="237">
        <v>18304</v>
      </c>
      <c r="AE29" s="237">
        <v>16758</v>
      </c>
      <c r="AF29" s="237">
        <v>15422</v>
      </c>
      <c r="AG29" s="237">
        <v>17235</v>
      </c>
      <c r="AH29" s="237">
        <v>20881</v>
      </c>
      <c r="AI29" s="130">
        <v>26446</v>
      </c>
      <c r="AJ29" s="380">
        <v>24879</v>
      </c>
      <c r="AK29" s="202">
        <f t="shared" si="31"/>
        <v>0.12832059491840528</v>
      </c>
      <c r="AL29" s="203">
        <f t="shared" si="31"/>
        <v>-9.4293654117020065E-2</v>
      </c>
      <c r="AM29" s="204">
        <f t="shared" si="31"/>
        <v>-9.4295979132831345E-2</v>
      </c>
      <c r="AN29" s="204">
        <f t="shared" si="31"/>
        <v>0.21434866913449674</v>
      </c>
      <c r="AO29" s="204">
        <f t="shared" si="31"/>
        <v>-0.19812570031577875</v>
      </c>
      <c r="AP29" s="204">
        <f t="shared" si="31"/>
        <v>-3.3587436235455952E-2</v>
      </c>
      <c r="AQ29" s="204">
        <f t="shared" si="31"/>
        <v>3.8482989403234801E-3</v>
      </c>
      <c r="AR29" s="204">
        <f t="shared" si="31"/>
        <v>3.6071703508193116E-2</v>
      </c>
      <c r="AS29" s="204">
        <f t="shared" si="31"/>
        <v>-0.16514533294073108</v>
      </c>
      <c r="AT29" s="204">
        <f t="shared" si="31"/>
        <v>7.2425012256540536E-2</v>
      </c>
      <c r="AU29" s="204">
        <f t="shared" si="32"/>
        <v>-0.17380099589412074</v>
      </c>
      <c r="AV29" s="204">
        <f t="shared" si="32"/>
        <v>-0.14266978590670637</v>
      </c>
      <c r="AW29" s="204">
        <f t="shared" si="32"/>
        <v>-0.20669327377247262</v>
      </c>
      <c r="AX29" s="204">
        <f t="shared" si="32"/>
        <v>-0.21713180901143242</v>
      </c>
      <c r="AY29" s="204">
        <f t="shared" si="32"/>
        <v>-0.13774928000869424</v>
      </c>
      <c r="AZ29" s="204">
        <f t="shared" si="32"/>
        <v>-0.11433686553442686</v>
      </c>
      <c r="BA29" s="204">
        <f t="shared" si="32"/>
        <v>6.440548780487805E-2</v>
      </c>
      <c r="BB29" s="204">
        <f t="shared" si="32"/>
        <v>-8.534487871419251E-2</v>
      </c>
      <c r="BC29" s="204">
        <f t="shared" si="32"/>
        <v>-4.2446802600144454E-2</v>
      </c>
      <c r="BD29" s="329">
        <f t="shared" si="32"/>
        <v>0.10821568835580087</v>
      </c>
      <c r="BE29" s="329">
        <f t="shared" si="32"/>
        <v>0.33249357585529299</v>
      </c>
      <c r="BF29" s="205">
        <f t="shared" si="32"/>
        <v>3.395395228991771E-2</v>
      </c>
      <c r="BG29" s="129">
        <f t="shared" ref="BG29:BJ29" si="36">SUM(BG24:BG28)</f>
        <v>3106</v>
      </c>
      <c r="BH29" s="131">
        <f t="shared" si="36"/>
        <v>-2477</v>
      </c>
      <c r="BI29" s="132">
        <f t="shared" si="36"/>
        <v>-1916</v>
      </c>
      <c r="BJ29" s="132">
        <f t="shared" si="36"/>
        <v>3648</v>
      </c>
      <c r="BK29" s="132">
        <f t="shared" ref="BK29:BL29" si="37">SUM(BK24:BK28)</f>
        <v>-3890</v>
      </c>
      <c r="BL29" s="132">
        <f t="shared" si="37"/>
        <v>-586</v>
      </c>
      <c r="BM29" s="132">
        <f t="shared" ref="BM29:BN29" si="38">SUM(BM24:BM28)</f>
        <v>69</v>
      </c>
      <c r="BN29" s="132">
        <f t="shared" si="38"/>
        <v>656</v>
      </c>
      <c r="BO29" s="132">
        <f t="shared" ref="BO29:BP29" si="39">SUM(BO24:BO28)</f>
        <v>-3926</v>
      </c>
      <c r="BP29" s="132">
        <f t="shared" si="39"/>
        <v>1625</v>
      </c>
      <c r="BQ29" s="132">
        <f t="shared" ref="BQ29:BR29" si="40">SUM(BQ24:BQ28)</f>
        <v>-3979</v>
      </c>
      <c r="BR29" s="132">
        <f t="shared" si="40"/>
        <v>-4025</v>
      </c>
      <c r="BS29" s="132">
        <f t="shared" ref="BS29:BT29" si="41">SUM(BS24:BS28)</f>
        <v>-5645</v>
      </c>
      <c r="BT29" s="132">
        <f t="shared" si="41"/>
        <v>-5166</v>
      </c>
      <c r="BU29" s="132">
        <f t="shared" ref="BU29:BV29" si="42">SUM(BU24:BU28)</f>
        <v>-2535</v>
      </c>
      <c r="BV29" s="132">
        <f t="shared" si="42"/>
        <v>-2363</v>
      </c>
      <c r="BW29" s="132">
        <f t="shared" ref="BW29:BX29" si="43">SUM(BW24:BW28)</f>
        <v>1014</v>
      </c>
      <c r="BX29" s="132">
        <f t="shared" si="43"/>
        <v>-1439</v>
      </c>
      <c r="BY29" s="132">
        <f>SUM(BY24:BY28)</f>
        <v>-764</v>
      </c>
      <c r="BZ29" s="342">
        <f t="shared" ref="BZ29" si="44">SUM(BZ24:BZ28)</f>
        <v>2039</v>
      </c>
      <c r="CA29" s="342">
        <f>SUM(CA24:CA28)</f>
        <v>6599</v>
      </c>
      <c r="CB29" s="342">
        <f>SUM(CB24:CB28)</f>
        <v>817</v>
      </c>
      <c r="CC29" s="368"/>
      <c r="CD29" s="80">
        <f t="shared" ref="CD29" si="45">SUM(CD24:CD28)</f>
        <v>24879</v>
      </c>
    </row>
    <row r="30" spans="1:82" s="57" customFormat="1" x14ac:dyDescent="0.3">
      <c r="A30" s="140">
        <f>+A23+1</f>
        <v>4</v>
      </c>
      <c r="B30" s="81" t="s">
        <v>18</v>
      </c>
      <c r="C30" s="82"/>
      <c r="D30" s="83"/>
      <c r="E30" s="83"/>
      <c r="F30" s="83"/>
      <c r="G30" s="83"/>
      <c r="H30" s="83"/>
      <c r="I30" s="83"/>
      <c r="J30" s="83"/>
      <c r="K30" s="83"/>
      <c r="L30" s="271"/>
      <c r="M30" s="84"/>
      <c r="N30" s="238"/>
      <c r="O30" s="83"/>
      <c r="P30" s="83"/>
      <c r="Q30" s="83"/>
      <c r="R30" s="83"/>
      <c r="S30" s="83"/>
      <c r="T30" s="83"/>
      <c r="U30" s="238"/>
      <c r="V30" s="238"/>
      <c r="W30" s="238"/>
      <c r="X30" s="271"/>
      <c r="Y30" s="298"/>
      <c r="Z30" s="238"/>
      <c r="AA30" s="238"/>
      <c r="AB30" s="238"/>
      <c r="AC30" s="238"/>
      <c r="AD30" s="238"/>
      <c r="AE30" s="238"/>
      <c r="AF30" s="238"/>
      <c r="AG30" s="238"/>
      <c r="AH30" s="238"/>
      <c r="AI30" s="83"/>
      <c r="AJ30" s="381"/>
      <c r="AK30" s="206"/>
      <c r="AL30" s="207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330"/>
      <c r="BE30" s="330"/>
      <c r="BF30" s="209"/>
      <c r="BG30" s="82"/>
      <c r="BH30" s="85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343"/>
      <c r="CA30" s="343"/>
      <c r="CB30" s="343"/>
      <c r="CC30" s="367"/>
      <c r="CD30" s="84"/>
    </row>
    <row r="31" spans="1:82" s="57" customFormat="1" x14ac:dyDescent="0.3">
      <c r="A31" s="140"/>
      <c r="B31" s="58" t="s">
        <v>30</v>
      </c>
      <c r="C31" s="77">
        <v>7789</v>
      </c>
      <c r="D31" s="78">
        <v>9173</v>
      </c>
      <c r="E31" s="78">
        <v>9340</v>
      </c>
      <c r="F31" s="78">
        <v>7505</v>
      </c>
      <c r="G31" s="78">
        <v>5875</v>
      </c>
      <c r="H31" s="78">
        <v>6064</v>
      </c>
      <c r="I31" s="78">
        <v>5643</v>
      </c>
      <c r="J31" s="78">
        <v>5745</v>
      </c>
      <c r="K31" s="78">
        <v>6514</v>
      </c>
      <c r="L31" s="269">
        <v>6270</v>
      </c>
      <c r="M31" s="79">
        <v>7559</v>
      </c>
      <c r="N31" s="236">
        <v>8883</v>
      </c>
      <c r="O31" s="78">
        <v>11346</v>
      </c>
      <c r="P31" s="78">
        <v>12508</v>
      </c>
      <c r="Q31" s="78">
        <v>9899</v>
      </c>
      <c r="R31" s="78">
        <v>7819</v>
      </c>
      <c r="S31" s="78">
        <v>7128</v>
      </c>
      <c r="T31" s="78">
        <v>5334</v>
      </c>
      <c r="U31" s="236">
        <v>5472</v>
      </c>
      <c r="V31" s="236">
        <v>5025</v>
      </c>
      <c r="W31" s="236">
        <v>5663</v>
      </c>
      <c r="X31" s="269">
        <v>5488</v>
      </c>
      <c r="Y31" s="296">
        <v>5498</v>
      </c>
      <c r="Z31" s="236">
        <v>6132</v>
      </c>
      <c r="AA31" s="236">
        <v>7865</v>
      </c>
      <c r="AB31" s="236">
        <v>8695</v>
      </c>
      <c r="AC31" s="236">
        <v>7020</v>
      </c>
      <c r="AD31" s="236">
        <v>5755</v>
      </c>
      <c r="AE31" s="236">
        <v>4750</v>
      </c>
      <c r="AF31" s="236">
        <v>4748</v>
      </c>
      <c r="AG31" s="236">
        <v>5059</v>
      </c>
      <c r="AH31" s="236">
        <v>5442</v>
      </c>
      <c r="AI31" s="78">
        <v>5837</v>
      </c>
      <c r="AJ31" s="379">
        <v>5870</v>
      </c>
      <c r="AK31" s="171">
        <f t="shared" ref="AK31:AT36" si="46">IF(ISERROR((O31-C31)/C31)=TRUE,0,(O31-C31)/C31)</f>
        <v>0.45666966234433176</v>
      </c>
      <c r="AL31" s="171">
        <f t="shared" si="46"/>
        <v>0.36356699007958138</v>
      </c>
      <c r="AM31" s="171">
        <f t="shared" si="46"/>
        <v>5.9850107066381157E-2</v>
      </c>
      <c r="AN31" s="171">
        <f t="shared" si="46"/>
        <v>4.1838774150566291E-2</v>
      </c>
      <c r="AO31" s="171">
        <f t="shared" si="46"/>
        <v>0.21327659574468086</v>
      </c>
      <c r="AP31" s="171">
        <f t="shared" si="46"/>
        <v>-0.1203825857519789</v>
      </c>
      <c r="AQ31" s="171">
        <f t="shared" si="46"/>
        <v>-3.0303030303030304E-2</v>
      </c>
      <c r="AR31" s="171">
        <f t="shared" si="46"/>
        <v>-0.12532637075718014</v>
      </c>
      <c r="AS31" s="171">
        <f t="shared" si="46"/>
        <v>-0.13064169481117593</v>
      </c>
      <c r="AT31" s="171">
        <f t="shared" si="46"/>
        <v>-0.12472089314194577</v>
      </c>
      <c r="AU31" s="171">
        <f t="shared" ref="AU31:BF36" si="47">IF(ISERROR((Y31-M31)/M31)=TRUE,0,(Y31-M31)/M31)</f>
        <v>-0.27265511311019974</v>
      </c>
      <c r="AV31" s="171">
        <f t="shared" si="47"/>
        <v>-0.30969267139479906</v>
      </c>
      <c r="AW31" s="171">
        <f t="shared" si="47"/>
        <v>-0.30680416005640754</v>
      </c>
      <c r="AX31" s="171">
        <f t="shared" si="47"/>
        <v>-0.30484489926447073</v>
      </c>
      <c r="AY31" s="171">
        <f t="shared" si="47"/>
        <v>-0.29083745832912417</v>
      </c>
      <c r="AZ31" s="171">
        <f t="shared" si="47"/>
        <v>-0.26397237498401332</v>
      </c>
      <c r="BA31" s="171">
        <f t="shared" si="47"/>
        <v>-0.33361391694725029</v>
      </c>
      <c r="BB31" s="171">
        <f t="shared" si="47"/>
        <v>-0.1098612673415823</v>
      </c>
      <c r="BC31" s="171">
        <f t="shared" si="47"/>
        <v>-7.5475146198830403E-2</v>
      </c>
      <c r="BD31" s="326">
        <f t="shared" si="47"/>
        <v>8.2985074626865676E-2</v>
      </c>
      <c r="BE31" s="326">
        <f t="shared" si="47"/>
        <v>3.072576372947201E-2</v>
      </c>
      <c r="BF31" s="201">
        <f t="shared" si="47"/>
        <v>6.96064139941691E-2</v>
      </c>
      <c r="BG31" s="77">
        <f t="shared" ref="BG31:BP35" si="48">O31-C31</f>
        <v>3557</v>
      </c>
      <c r="BH31" s="62">
        <f t="shared" si="48"/>
        <v>3335</v>
      </c>
      <c r="BI31" s="63">
        <f t="shared" si="48"/>
        <v>559</v>
      </c>
      <c r="BJ31" s="63">
        <f t="shared" si="48"/>
        <v>314</v>
      </c>
      <c r="BK31" s="63">
        <f t="shared" si="48"/>
        <v>1253</v>
      </c>
      <c r="BL31" s="63">
        <f t="shared" si="48"/>
        <v>-730</v>
      </c>
      <c r="BM31" s="63">
        <f t="shared" si="48"/>
        <v>-171</v>
      </c>
      <c r="BN31" s="63">
        <f t="shared" si="48"/>
        <v>-720</v>
      </c>
      <c r="BO31" s="63">
        <f t="shared" si="48"/>
        <v>-851</v>
      </c>
      <c r="BP31" s="63">
        <f t="shared" si="48"/>
        <v>-782</v>
      </c>
      <c r="BQ31" s="63">
        <f t="shared" ref="BQ31:CB35" si="49">Y31-M31</f>
        <v>-2061</v>
      </c>
      <c r="BR31" s="63">
        <f t="shared" si="49"/>
        <v>-2751</v>
      </c>
      <c r="BS31" s="63">
        <f t="shared" si="49"/>
        <v>-3481</v>
      </c>
      <c r="BT31" s="63">
        <f t="shared" si="49"/>
        <v>-3813</v>
      </c>
      <c r="BU31" s="63">
        <f t="shared" si="49"/>
        <v>-2879</v>
      </c>
      <c r="BV31" s="63">
        <f t="shared" si="49"/>
        <v>-2064</v>
      </c>
      <c r="BW31" s="63">
        <f t="shared" si="49"/>
        <v>-2378</v>
      </c>
      <c r="BX31" s="63">
        <f t="shared" si="49"/>
        <v>-586</v>
      </c>
      <c r="BY31" s="63">
        <f t="shared" si="49"/>
        <v>-413</v>
      </c>
      <c r="BZ31" s="339">
        <f t="shared" si="49"/>
        <v>417</v>
      </c>
      <c r="CA31" s="339">
        <f t="shared" si="49"/>
        <v>174</v>
      </c>
      <c r="CB31" s="359">
        <f t="shared" si="49"/>
        <v>382</v>
      </c>
      <c r="CC31" s="367"/>
      <c r="CD31" s="61">
        <f>IF(ISERROR(GETPIVOTDATA("VALUE",'CSS WK pvt'!$J$2,"DT_FILE",CD$8,"COMMODITY",CD$6,"TRIM_CAT",TRIM(B31),"TRIM_LINE",A30))=TRUE,0,GETPIVOTDATA("VALUE",'CSS WK pvt'!$J$2,"DT_FILE",CD$8,"COMMODITY",CD$6,"TRIM_CAT",TRIM(B31),"TRIM_LINE",A30))</f>
        <v>5870</v>
      </c>
    </row>
    <row r="32" spans="1:82" s="57" customFormat="1" x14ac:dyDescent="0.3">
      <c r="A32" s="140"/>
      <c r="B32" s="58" t="s">
        <v>31</v>
      </c>
      <c r="C32" s="77">
        <v>1682</v>
      </c>
      <c r="D32" s="78">
        <v>1490</v>
      </c>
      <c r="E32" s="78">
        <v>1281</v>
      </c>
      <c r="F32" s="78">
        <v>957</v>
      </c>
      <c r="G32" s="78">
        <v>700</v>
      </c>
      <c r="H32" s="78">
        <v>542</v>
      </c>
      <c r="I32" s="78">
        <v>507</v>
      </c>
      <c r="J32" s="78">
        <v>625</v>
      </c>
      <c r="K32" s="78">
        <v>744</v>
      </c>
      <c r="L32" s="269">
        <v>842</v>
      </c>
      <c r="M32" s="79">
        <v>1217</v>
      </c>
      <c r="N32" s="236">
        <v>1065</v>
      </c>
      <c r="O32" s="78">
        <v>1149</v>
      </c>
      <c r="P32" s="78">
        <v>988</v>
      </c>
      <c r="Q32" s="78">
        <v>903</v>
      </c>
      <c r="R32" s="78">
        <v>789</v>
      </c>
      <c r="S32" s="78">
        <v>643</v>
      </c>
      <c r="T32" s="78">
        <v>522</v>
      </c>
      <c r="U32" s="236">
        <v>489</v>
      </c>
      <c r="V32" s="236">
        <v>439</v>
      </c>
      <c r="W32" s="236">
        <v>493</v>
      </c>
      <c r="X32" s="269">
        <v>549</v>
      </c>
      <c r="Y32" s="296">
        <v>668</v>
      </c>
      <c r="Z32" s="236">
        <v>791</v>
      </c>
      <c r="AA32" s="236">
        <v>1159</v>
      </c>
      <c r="AB32" s="236">
        <v>1014</v>
      </c>
      <c r="AC32" s="236">
        <v>911</v>
      </c>
      <c r="AD32" s="236">
        <v>694</v>
      </c>
      <c r="AE32" s="236">
        <v>707</v>
      </c>
      <c r="AF32" s="236">
        <v>652</v>
      </c>
      <c r="AG32" s="236">
        <v>649</v>
      </c>
      <c r="AH32" s="236">
        <v>654</v>
      </c>
      <c r="AI32" s="78">
        <v>839</v>
      </c>
      <c r="AJ32" s="379">
        <v>908</v>
      </c>
      <c r="AK32" s="171">
        <f t="shared" si="46"/>
        <v>-0.31688466111771701</v>
      </c>
      <c r="AL32" s="171">
        <f t="shared" si="46"/>
        <v>-0.33691275167785234</v>
      </c>
      <c r="AM32" s="171">
        <f t="shared" si="46"/>
        <v>-0.29508196721311475</v>
      </c>
      <c r="AN32" s="171">
        <f t="shared" si="46"/>
        <v>-0.17554858934169279</v>
      </c>
      <c r="AO32" s="171">
        <f t="shared" si="46"/>
        <v>-8.1428571428571433E-2</v>
      </c>
      <c r="AP32" s="171">
        <f t="shared" si="46"/>
        <v>-3.6900369003690037E-2</v>
      </c>
      <c r="AQ32" s="171">
        <f t="shared" si="46"/>
        <v>-3.5502958579881658E-2</v>
      </c>
      <c r="AR32" s="171">
        <f t="shared" si="46"/>
        <v>-0.29759999999999998</v>
      </c>
      <c r="AS32" s="171">
        <f t="shared" si="46"/>
        <v>-0.33736559139784944</v>
      </c>
      <c r="AT32" s="171">
        <f t="shared" si="46"/>
        <v>-0.34798099762470308</v>
      </c>
      <c r="AU32" s="171">
        <f t="shared" si="47"/>
        <v>-0.45110928512736237</v>
      </c>
      <c r="AV32" s="171">
        <f t="shared" si="47"/>
        <v>-0.25727699530516435</v>
      </c>
      <c r="AW32" s="171">
        <f t="shared" si="47"/>
        <v>8.7032201914708437E-3</v>
      </c>
      <c r="AX32" s="171">
        <f t="shared" si="47"/>
        <v>2.6315789473684209E-2</v>
      </c>
      <c r="AY32" s="171">
        <f t="shared" si="47"/>
        <v>8.8593576965669985E-3</v>
      </c>
      <c r="AZ32" s="171">
        <f t="shared" si="47"/>
        <v>-0.12040557667934093</v>
      </c>
      <c r="BA32" s="171">
        <f t="shared" si="47"/>
        <v>9.9533437013996889E-2</v>
      </c>
      <c r="BB32" s="171">
        <f t="shared" si="47"/>
        <v>0.24904214559386972</v>
      </c>
      <c r="BC32" s="171">
        <f t="shared" si="47"/>
        <v>0.32719836400817998</v>
      </c>
      <c r="BD32" s="326">
        <f t="shared" si="47"/>
        <v>0.48974943052391801</v>
      </c>
      <c r="BE32" s="326">
        <f t="shared" si="47"/>
        <v>0.70182555780933065</v>
      </c>
      <c r="BF32" s="201">
        <f t="shared" si="47"/>
        <v>0.6539162112932605</v>
      </c>
      <c r="BG32" s="77">
        <f t="shared" si="48"/>
        <v>-533</v>
      </c>
      <c r="BH32" s="62">
        <f t="shared" si="48"/>
        <v>-502</v>
      </c>
      <c r="BI32" s="63">
        <f t="shared" si="48"/>
        <v>-378</v>
      </c>
      <c r="BJ32" s="63">
        <f t="shared" si="48"/>
        <v>-168</v>
      </c>
      <c r="BK32" s="63">
        <f t="shared" si="48"/>
        <v>-57</v>
      </c>
      <c r="BL32" s="63">
        <f t="shared" si="48"/>
        <v>-20</v>
      </c>
      <c r="BM32" s="63">
        <f t="shared" si="48"/>
        <v>-18</v>
      </c>
      <c r="BN32" s="63">
        <f t="shared" si="48"/>
        <v>-186</v>
      </c>
      <c r="BO32" s="63">
        <f t="shared" si="48"/>
        <v>-251</v>
      </c>
      <c r="BP32" s="63">
        <f t="shared" si="48"/>
        <v>-293</v>
      </c>
      <c r="BQ32" s="63">
        <f t="shared" si="49"/>
        <v>-549</v>
      </c>
      <c r="BR32" s="63">
        <f t="shared" si="49"/>
        <v>-274</v>
      </c>
      <c r="BS32" s="63">
        <f t="shared" si="49"/>
        <v>10</v>
      </c>
      <c r="BT32" s="63">
        <f t="shared" si="49"/>
        <v>26</v>
      </c>
      <c r="BU32" s="63">
        <f t="shared" si="49"/>
        <v>8</v>
      </c>
      <c r="BV32" s="63">
        <f t="shared" si="49"/>
        <v>-95</v>
      </c>
      <c r="BW32" s="63">
        <f t="shared" si="49"/>
        <v>64</v>
      </c>
      <c r="BX32" s="63">
        <f t="shared" si="49"/>
        <v>130</v>
      </c>
      <c r="BY32" s="63">
        <f t="shared" si="49"/>
        <v>160</v>
      </c>
      <c r="BZ32" s="339">
        <f t="shared" si="49"/>
        <v>215</v>
      </c>
      <c r="CA32" s="339">
        <f t="shared" si="49"/>
        <v>346</v>
      </c>
      <c r="CB32" s="359">
        <f t="shared" si="49"/>
        <v>359</v>
      </c>
      <c r="CC32" s="367"/>
      <c r="CD32" s="61">
        <f>IF(ISERROR(GETPIVOTDATA("VALUE",'CSS WK pvt'!$J$2,"DT_FILE",CD$8,"COMMODITY",CD$6,"TRIM_CAT",TRIM(B32),"TRIM_LINE",A30))=TRUE,0,GETPIVOTDATA("VALUE",'CSS WK pvt'!$J$2,"DT_FILE",CD$8,"COMMODITY",CD$6,"TRIM_CAT",TRIM(B32),"TRIM_LINE",A30))</f>
        <v>908</v>
      </c>
    </row>
    <row r="33" spans="1:82" s="57" customFormat="1" x14ac:dyDescent="0.3">
      <c r="A33" s="140"/>
      <c r="B33" s="58" t="s">
        <v>32</v>
      </c>
      <c r="C33" s="77">
        <v>658</v>
      </c>
      <c r="D33" s="78">
        <v>608</v>
      </c>
      <c r="E33" s="78">
        <v>937</v>
      </c>
      <c r="F33" s="78">
        <v>556</v>
      </c>
      <c r="G33" s="78">
        <v>501</v>
      </c>
      <c r="H33" s="78">
        <v>555</v>
      </c>
      <c r="I33" s="78">
        <v>552</v>
      </c>
      <c r="J33" s="78">
        <v>548</v>
      </c>
      <c r="K33" s="78">
        <v>481</v>
      </c>
      <c r="L33" s="269">
        <v>610</v>
      </c>
      <c r="M33" s="79">
        <v>662</v>
      </c>
      <c r="N33" s="236">
        <v>685</v>
      </c>
      <c r="O33" s="78">
        <v>994</v>
      </c>
      <c r="P33" s="78">
        <v>1555</v>
      </c>
      <c r="Q33" s="78">
        <v>798</v>
      </c>
      <c r="R33" s="78">
        <v>539</v>
      </c>
      <c r="S33" s="78">
        <v>503</v>
      </c>
      <c r="T33" s="78">
        <v>359</v>
      </c>
      <c r="U33" s="236">
        <v>385</v>
      </c>
      <c r="V33" s="236">
        <v>401</v>
      </c>
      <c r="W33" s="236">
        <v>466</v>
      </c>
      <c r="X33" s="269">
        <v>535</v>
      </c>
      <c r="Y33" s="296">
        <v>465</v>
      </c>
      <c r="Z33" s="236">
        <v>458</v>
      </c>
      <c r="AA33" s="236">
        <v>540</v>
      </c>
      <c r="AB33" s="236">
        <v>584</v>
      </c>
      <c r="AC33" s="236">
        <v>492</v>
      </c>
      <c r="AD33" s="236">
        <v>478</v>
      </c>
      <c r="AE33" s="236">
        <v>416</v>
      </c>
      <c r="AF33" s="236">
        <v>367</v>
      </c>
      <c r="AG33" s="236">
        <v>429</v>
      </c>
      <c r="AH33" s="236">
        <v>472</v>
      </c>
      <c r="AI33" s="78">
        <v>674</v>
      </c>
      <c r="AJ33" s="379">
        <v>559</v>
      </c>
      <c r="AK33" s="171">
        <f t="shared" si="46"/>
        <v>0.51063829787234039</v>
      </c>
      <c r="AL33" s="171">
        <f t="shared" si="46"/>
        <v>1.5575657894736843</v>
      </c>
      <c r="AM33" s="171">
        <f t="shared" si="46"/>
        <v>-0.14834578441835647</v>
      </c>
      <c r="AN33" s="171">
        <f t="shared" si="46"/>
        <v>-3.0575539568345324E-2</v>
      </c>
      <c r="AO33" s="171">
        <f t="shared" si="46"/>
        <v>3.9920159680638719E-3</v>
      </c>
      <c r="AP33" s="171">
        <f t="shared" si="46"/>
        <v>-0.35315315315315315</v>
      </c>
      <c r="AQ33" s="171">
        <f t="shared" si="46"/>
        <v>-0.30253623188405798</v>
      </c>
      <c r="AR33" s="171">
        <f t="shared" si="46"/>
        <v>-0.26824817518248173</v>
      </c>
      <c r="AS33" s="171">
        <f t="shared" si="46"/>
        <v>-3.1185031185031187E-2</v>
      </c>
      <c r="AT33" s="171">
        <f t="shared" si="46"/>
        <v>-0.12295081967213115</v>
      </c>
      <c r="AU33" s="171">
        <f t="shared" si="47"/>
        <v>-0.297583081570997</v>
      </c>
      <c r="AV33" s="171">
        <f t="shared" si="47"/>
        <v>-0.33138686131386863</v>
      </c>
      <c r="AW33" s="171">
        <f t="shared" si="47"/>
        <v>-0.45674044265593561</v>
      </c>
      <c r="AX33" s="171">
        <f t="shared" si="47"/>
        <v>-0.62443729903536982</v>
      </c>
      <c r="AY33" s="171">
        <f t="shared" si="47"/>
        <v>-0.38345864661654133</v>
      </c>
      <c r="AZ33" s="171">
        <f t="shared" si="47"/>
        <v>-0.11317254174397032</v>
      </c>
      <c r="BA33" s="171">
        <f t="shared" si="47"/>
        <v>-0.17296222664015903</v>
      </c>
      <c r="BB33" s="171">
        <f t="shared" si="47"/>
        <v>2.2284122562674095E-2</v>
      </c>
      <c r="BC33" s="171">
        <f t="shared" si="47"/>
        <v>0.11428571428571428</v>
      </c>
      <c r="BD33" s="326">
        <f t="shared" si="47"/>
        <v>0.17705735660847879</v>
      </c>
      <c r="BE33" s="326">
        <f t="shared" si="47"/>
        <v>0.44635193133047213</v>
      </c>
      <c r="BF33" s="201">
        <f t="shared" si="47"/>
        <v>4.4859813084112146E-2</v>
      </c>
      <c r="BG33" s="77">
        <f t="shared" si="48"/>
        <v>336</v>
      </c>
      <c r="BH33" s="62">
        <f t="shared" si="48"/>
        <v>947</v>
      </c>
      <c r="BI33" s="63">
        <f t="shared" si="48"/>
        <v>-139</v>
      </c>
      <c r="BJ33" s="63">
        <f t="shared" si="48"/>
        <v>-17</v>
      </c>
      <c r="BK33" s="63">
        <f t="shared" si="48"/>
        <v>2</v>
      </c>
      <c r="BL33" s="63">
        <f t="shared" si="48"/>
        <v>-196</v>
      </c>
      <c r="BM33" s="63">
        <f t="shared" si="48"/>
        <v>-167</v>
      </c>
      <c r="BN33" s="63">
        <f t="shared" si="48"/>
        <v>-147</v>
      </c>
      <c r="BO33" s="63">
        <f t="shared" si="48"/>
        <v>-15</v>
      </c>
      <c r="BP33" s="63">
        <f t="shared" si="48"/>
        <v>-75</v>
      </c>
      <c r="BQ33" s="63">
        <f t="shared" si="49"/>
        <v>-197</v>
      </c>
      <c r="BR33" s="63">
        <f t="shared" si="49"/>
        <v>-227</v>
      </c>
      <c r="BS33" s="63">
        <f t="shared" si="49"/>
        <v>-454</v>
      </c>
      <c r="BT33" s="63">
        <f t="shared" si="49"/>
        <v>-971</v>
      </c>
      <c r="BU33" s="63">
        <f t="shared" si="49"/>
        <v>-306</v>
      </c>
      <c r="BV33" s="63">
        <f t="shared" si="49"/>
        <v>-61</v>
      </c>
      <c r="BW33" s="63">
        <f t="shared" si="49"/>
        <v>-87</v>
      </c>
      <c r="BX33" s="63">
        <f t="shared" si="49"/>
        <v>8</v>
      </c>
      <c r="BY33" s="63">
        <f t="shared" si="49"/>
        <v>44</v>
      </c>
      <c r="BZ33" s="339">
        <f t="shared" si="49"/>
        <v>71</v>
      </c>
      <c r="CA33" s="339">
        <f t="shared" si="49"/>
        <v>208</v>
      </c>
      <c r="CB33" s="359">
        <f t="shared" si="49"/>
        <v>24</v>
      </c>
      <c r="CC33" s="367"/>
      <c r="CD33" s="61">
        <f>IF(ISERROR(GETPIVOTDATA("VALUE",'CSS WK pvt'!$J$2,"DT_FILE",CD$8,"COMMODITY",CD$6,"TRIM_CAT",TRIM(B33),"TRIM_LINE",A30))=TRUE,0,GETPIVOTDATA("VALUE",'CSS WK pvt'!$J$2,"DT_FILE",CD$8,"COMMODITY",CD$6,"TRIM_CAT",TRIM(B33),"TRIM_LINE",A30))</f>
        <v>559</v>
      </c>
    </row>
    <row r="34" spans="1:82" s="57" customFormat="1" x14ac:dyDescent="0.3">
      <c r="A34" s="140"/>
      <c r="B34" s="58" t="s">
        <v>33</v>
      </c>
      <c r="C34" s="77">
        <v>152</v>
      </c>
      <c r="D34" s="78">
        <v>118</v>
      </c>
      <c r="E34" s="78">
        <v>212</v>
      </c>
      <c r="F34" s="78">
        <v>114</v>
      </c>
      <c r="G34" s="78">
        <v>118</v>
      </c>
      <c r="H34" s="78">
        <v>120</v>
      </c>
      <c r="I34" s="78">
        <v>110</v>
      </c>
      <c r="J34" s="78">
        <v>106</v>
      </c>
      <c r="K34" s="78">
        <v>93</v>
      </c>
      <c r="L34" s="269">
        <v>143</v>
      </c>
      <c r="M34" s="79">
        <v>138</v>
      </c>
      <c r="N34" s="236">
        <v>136</v>
      </c>
      <c r="O34" s="78">
        <v>208</v>
      </c>
      <c r="P34" s="78">
        <v>341</v>
      </c>
      <c r="Q34" s="78">
        <v>188</v>
      </c>
      <c r="R34" s="78">
        <v>135</v>
      </c>
      <c r="S34" s="78">
        <v>131</v>
      </c>
      <c r="T34" s="78">
        <v>99</v>
      </c>
      <c r="U34" s="236">
        <v>71</v>
      </c>
      <c r="V34" s="236">
        <v>96</v>
      </c>
      <c r="W34" s="236">
        <v>114</v>
      </c>
      <c r="X34" s="269">
        <v>98</v>
      </c>
      <c r="Y34" s="296">
        <v>125</v>
      </c>
      <c r="Z34" s="236">
        <v>95</v>
      </c>
      <c r="AA34" s="236">
        <v>121</v>
      </c>
      <c r="AB34" s="236">
        <v>140</v>
      </c>
      <c r="AC34" s="236">
        <v>96</v>
      </c>
      <c r="AD34" s="236">
        <v>92</v>
      </c>
      <c r="AE34" s="236">
        <v>85</v>
      </c>
      <c r="AF34" s="236">
        <v>77</v>
      </c>
      <c r="AG34" s="236">
        <v>79</v>
      </c>
      <c r="AH34" s="236">
        <v>119</v>
      </c>
      <c r="AI34" s="78">
        <v>151</v>
      </c>
      <c r="AJ34" s="379">
        <v>136</v>
      </c>
      <c r="AK34" s="171">
        <f t="shared" si="46"/>
        <v>0.36842105263157893</v>
      </c>
      <c r="AL34" s="171">
        <f t="shared" si="46"/>
        <v>1.8898305084745763</v>
      </c>
      <c r="AM34" s="171">
        <f t="shared" si="46"/>
        <v>-0.11320754716981132</v>
      </c>
      <c r="AN34" s="171">
        <f t="shared" si="46"/>
        <v>0.18421052631578946</v>
      </c>
      <c r="AO34" s="171">
        <f t="shared" si="46"/>
        <v>0.11016949152542373</v>
      </c>
      <c r="AP34" s="171">
        <f t="shared" si="46"/>
        <v>-0.17499999999999999</v>
      </c>
      <c r="AQ34" s="171">
        <f t="shared" si="46"/>
        <v>-0.35454545454545455</v>
      </c>
      <c r="AR34" s="171">
        <f t="shared" si="46"/>
        <v>-9.4339622641509441E-2</v>
      </c>
      <c r="AS34" s="171">
        <f t="shared" si="46"/>
        <v>0.22580645161290322</v>
      </c>
      <c r="AT34" s="171">
        <f t="shared" si="46"/>
        <v>-0.31468531468531469</v>
      </c>
      <c r="AU34" s="171">
        <f t="shared" si="47"/>
        <v>-9.420289855072464E-2</v>
      </c>
      <c r="AV34" s="171">
        <f t="shared" si="47"/>
        <v>-0.3014705882352941</v>
      </c>
      <c r="AW34" s="171">
        <f t="shared" si="47"/>
        <v>-0.41826923076923078</v>
      </c>
      <c r="AX34" s="171">
        <f t="shared" si="47"/>
        <v>-0.58944281524926689</v>
      </c>
      <c r="AY34" s="171">
        <f t="shared" si="47"/>
        <v>-0.48936170212765956</v>
      </c>
      <c r="AZ34" s="171">
        <f t="shared" si="47"/>
        <v>-0.31851851851851853</v>
      </c>
      <c r="BA34" s="171">
        <f t="shared" si="47"/>
        <v>-0.35114503816793891</v>
      </c>
      <c r="BB34" s="171">
        <f t="shared" si="47"/>
        <v>-0.22222222222222221</v>
      </c>
      <c r="BC34" s="171">
        <f t="shared" si="47"/>
        <v>0.11267605633802817</v>
      </c>
      <c r="BD34" s="326">
        <f t="shared" si="47"/>
        <v>0.23958333333333334</v>
      </c>
      <c r="BE34" s="326">
        <f t="shared" si="47"/>
        <v>0.32456140350877194</v>
      </c>
      <c r="BF34" s="201">
        <f t="shared" si="47"/>
        <v>0.38775510204081631</v>
      </c>
      <c r="BG34" s="77">
        <f t="shared" si="48"/>
        <v>56</v>
      </c>
      <c r="BH34" s="62">
        <f t="shared" si="48"/>
        <v>223</v>
      </c>
      <c r="BI34" s="63">
        <f t="shared" si="48"/>
        <v>-24</v>
      </c>
      <c r="BJ34" s="63">
        <f t="shared" si="48"/>
        <v>21</v>
      </c>
      <c r="BK34" s="63">
        <f t="shared" si="48"/>
        <v>13</v>
      </c>
      <c r="BL34" s="63">
        <f t="shared" si="48"/>
        <v>-21</v>
      </c>
      <c r="BM34" s="63">
        <f t="shared" si="48"/>
        <v>-39</v>
      </c>
      <c r="BN34" s="63">
        <f t="shared" si="48"/>
        <v>-10</v>
      </c>
      <c r="BO34" s="63">
        <f t="shared" si="48"/>
        <v>21</v>
      </c>
      <c r="BP34" s="63">
        <f t="shared" si="48"/>
        <v>-45</v>
      </c>
      <c r="BQ34" s="63">
        <f t="shared" si="49"/>
        <v>-13</v>
      </c>
      <c r="BR34" s="63">
        <f t="shared" si="49"/>
        <v>-41</v>
      </c>
      <c r="BS34" s="63">
        <f t="shared" si="49"/>
        <v>-87</v>
      </c>
      <c r="BT34" s="63">
        <f t="shared" si="49"/>
        <v>-201</v>
      </c>
      <c r="BU34" s="63">
        <f t="shared" si="49"/>
        <v>-92</v>
      </c>
      <c r="BV34" s="63">
        <f t="shared" si="49"/>
        <v>-43</v>
      </c>
      <c r="BW34" s="63">
        <f t="shared" si="49"/>
        <v>-46</v>
      </c>
      <c r="BX34" s="63">
        <f t="shared" si="49"/>
        <v>-22</v>
      </c>
      <c r="BY34" s="63">
        <f t="shared" si="49"/>
        <v>8</v>
      </c>
      <c r="BZ34" s="339">
        <f t="shared" si="49"/>
        <v>23</v>
      </c>
      <c r="CA34" s="339">
        <f t="shared" si="49"/>
        <v>37</v>
      </c>
      <c r="CB34" s="359">
        <f t="shared" si="49"/>
        <v>38</v>
      </c>
      <c r="CC34" s="367"/>
      <c r="CD34" s="61">
        <f>IF(ISERROR(GETPIVOTDATA("VALUE",'CSS WK pvt'!$J$2,"DT_FILE",CD$8,"COMMODITY",CD$6,"TRIM_CAT",TRIM(B34),"TRIM_LINE",A30))=TRUE,0,GETPIVOTDATA("VALUE",'CSS WK pvt'!$J$2,"DT_FILE",CD$8,"COMMODITY",CD$6,"TRIM_CAT",TRIM(B34),"TRIM_LINE",A30))</f>
        <v>136</v>
      </c>
    </row>
    <row r="35" spans="1:82" s="57" customFormat="1" x14ac:dyDescent="0.3">
      <c r="A35" s="140"/>
      <c r="B35" s="58" t="s">
        <v>34</v>
      </c>
      <c r="C35" s="77">
        <v>17</v>
      </c>
      <c r="D35" s="78">
        <v>13</v>
      </c>
      <c r="E35" s="78">
        <v>35</v>
      </c>
      <c r="F35" s="78">
        <v>11</v>
      </c>
      <c r="G35" s="78">
        <v>24</v>
      </c>
      <c r="H35" s="78">
        <v>13</v>
      </c>
      <c r="I35" s="78">
        <v>15</v>
      </c>
      <c r="J35" s="78">
        <v>8</v>
      </c>
      <c r="K35" s="78">
        <v>10</v>
      </c>
      <c r="L35" s="269">
        <v>16</v>
      </c>
      <c r="M35" s="79">
        <v>15</v>
      </c>
      <c r="N35" s="236">
        <v>26</v>
      </c>
      <c r="O35" s="78">
        <v>31</v>
      </c>
      <c r="P35" s="78">
        <v>49</v>
      </c>
      <c r="Q35" s="78">
        <v>20</v>
      </c>
      <c r="R35" s="78">
        <v>23</v>
      </c>
      <c r="S35" s="78">
        <v>33</v>
      </c>
      <c r="T35" s="78">
        <v>24</v>
      </c>
      <c r="U35" s="236">
        <v>10</v>
      </c>
      <c r="V35" s="236">
        <v>15</v>
      </c>
      <c r="W35" s="236">
        <v>17</v>
      </c>
      <c r="X35" s="269">
        <v>17</v>
      </c>
      <c r="Y35" s="296">
        <v>21</v>
      </c>
      <c r="Z35" s="236">
        <v>15</v>
      </c>
      <c r="AA35" s="236">
        <v>14</v>
      </c>
      <c r="AB35" s="236">
        <v>23</v>
      </c>
      <c r="AC35" s="236">
        <v>10</v>
      </c>
      <c r="AD35" s="236">
        <v>17</v>
      </c>
      <c r="AE35" s="236">
        <v>22</v>
      </c>
      <c r="AF35" s="236">
        <v>9</v>
      </c>
      <c r="AG35" s="236">
        <v>10</v>
      </c>
      <c r="AH35" s="236">
        <v>18</v>
      </c>
      <c r="AI35" s="78">
        <v>30</v>
      </c>
      <c r="AJ35" s="379">
        <v>24</v>
      </c>
      <c r="AK35" s="171">
        <f t="shared" si="46"/>
        <v>0.82352941176470584</v>
      </c>
      <c r="AL35" s="171">
        <f t="shared" si="46"/>
        <v>2.7692307692307692</v>
      </c>
      <c r="AM35" s="171">
        <f t="shared" si="46"/>
        <v>-0.42857142857142855</v>
      </c>
      <c r="AN35" s="171">
        <f t="shared" si="46"/>
        <v>1.0909090909090908</v>
      </c>
      <c r="AO35" s="171">
        <f t="shared" si="46"/>
        <v>0.375</v>
      </c>
      <c r="AP35" s="171">
        <f t="shared" si="46"/>
        <v>0.84615384615384615</v>
      </c>
      <c r="AQ35" s="171">
        <f t="shared" si="46"/>
        <v>-0.33333333333333331</v>
      </c>
      <c r="AR35" s="171">
        <f t="shared" si="46"/>
        <v>0.875</v>
      </c>
      <c r="AS35" s="171">
        <f t="shared" si="46"/>
        <v>0.7</v>
      </c>
      <c r="AT35" s="171">
        <f t="shared" si="46"/>
        <v>6.25E-2</v>
      </c>
      <c r="AU35" s="171">
        <f t="shared" si="47"/>
        <v>0.4</v>
      </c>
      <c r="AV35" s="171">
        <f t="shared" si="47"/>
        <v>-0.42307692307692307</v>
      </c>
      <c r="AW35" s="171">
        <f t="shared" si="47"/>
        <v>-0.54838709677419351</v>
      </c>
      <c r="AX35" s="171">
        <f t="shared" si="47"/>
        <v>-0.53061224489795922</v>
      </c>
      <c r="AY35" s="171">
        <f t="shared" si="47"/>
        <v>-0.5</v>
      </c>
      <c r="AZ35" s="171">
        <f t="shared" si="47"/>
        <v>-0.2608695652173913</v>
      </c>
      <c r="BA35" s="171">
        <f t="shared" si="47"/>
        <v>-0.33333333333333331</v>
      </c>
      <c r="BB35" s="171">
        <f t="shared" si="47"/>
        <v>-0.625</v>
      </c>
      <c r="BC35" s="171">
        <f t="shared" si="47"/>
        <v>0</v>
      </c>
      <c r="BD35" s="326">
        <f t="shared" si="47"/>
        <v>0.2</v>
      </c>
      <c r="BE35" s="326">
        <f>IF(ISERROR((AI35-W35)/W35)=TRUE,0,(AI35-W35)/W35)</f>
        <v>0.76470588235294112</v>
      </c>
      <c r="BF35" s="201">
        <f>IF(ISERROR((AJ35-X35)/X35)=TRUE,0,(AJ35-X35)/X35)</f>
        <v>0.41176470588235292</v>
      </c>
      <c r="BG35" s="77">
        <f t="shared" si="48"/>
        <v>14</v>
      </c>
      <c r="BH35" s="62">
        <f t="shared" si="48"/>
        <v>36</v>
      </c>
      <c r="BI35" s="63">
        <f t="shared" si="48"/>
        <v>-15</v>
      </c>
      <c r="BJ35" s="63">
        <f t="shared" si="48"/>
        <v>12</v>
      </c>
      <c r="BK35" s="63">
        <f t="shared" si="48"/>
        <v>9</v>
      </c>
      <c r="BL35" s="63">
        <f t="shared" si="48"/>
        <v>11</v>
      </c>
      <c r="BM35" s="63">
        <f t="shared" si="48"/>
        <v>-5</v>
      </c>
      <c r="BN35" s="63">
        <f t="shared" si="48"/>
        <v>7</v>
      </c>
      <c r="BO35" s="63">
        <f t="shared" si="48"/>
        <v>7</v>
      </c>
      <c r="BP35" s="63">
        <f t="shared" si="48"/>
        <v>1</v>
      </c>
      <c r="BQ35" s="63">
        <f t="shared" si="49"/>
        <v>6</v>
      </c>
      <c r="BR35" s="63">
        <f t="shared" si="49"/>
        <v>-11</v>
      </c>
      <c r="BS35" s="63">
        <f t="shared" si="49"/>
        <v>-17</v>
      </c>
      <c r="BT35" s="63">
        <f t="shared" si="49"/>
        <v>-26</v>
      </c>
      <c r="BU35" s="63">
        <f t="shared" si="49"/>
        <v>-10</v>
      </c>
      <c r="BV35" s="63">
        <f t="shared" si="49"/>
        <v>-6</v>
      </c>
      <c r="BW35" s="63">
        <f t="shared" si="49"/>
        <v>-11</v>
      </c>
      <c r="BX35" s="63">
        <f t="shared" si="49"/>
        <v>-15</v>
      </c>
      <c r="BY35" s="63">
        <f t="shared" si="49"/>
        <v>0</v>
      </c>
      <c r="BZ35" s="339">
        <f t="shared" si="49"/>
        <v>3</v>
      </c>
      <c r="CA35" s="339">
        <f t="shared" si="49"/>
        <v>13</v>
      </c>
      <c r="CB35" s="359">
        <f t="shared" si="49"/>
        <v>7</v>
      </c>
      <c r="CC35" s="367"/>
      <c r="CD35" s="61">
        <f>IF(ISERROR(GETPIVOTDATA("VALUE",'CSS WK pvt'!$J$2,"DT_FILE",CD$8,"COMMODITY",CD$6,"TRIM_CAT",TRIM(B35),"TRIM_LINE",A30))=TRUE,0,GETPIVOTDATA("VALUE",'CSS WK pvt'!$J$2,"DT_FILE",CD$8,"COMMODITY",CD$6,"TRIM_CAT",TRIM(B35),"TRIM_LINE",A30))</f>
        <v>24</v>
      </c>
    </row>
    <row r="36" spans="1:82" s="70" customFormat="1" x14ac:dyDescent="0.3">
      <c r="A36" s="141"/>
      <c r="B36" s="58" t="s">
        <v>35</v>
      </c>
      <c r="C36" s="129">
        <f>SUM(C31:C35)</f>
        <v>10298</v>
      </c>
      <c r="D36" s="130">
        <f t="shared" ref="D36:CD36" si="50">SUM(D31:D35)</f>
        <v>11402</v>
      </c>
      <c r="E36" s="130">
        <f t="shared" si="50"/>
        <v>11805</v>
      </c>
      <c r="F36" s="130">
        <f t="shared" si="50"/>
        <v>9143</v>
      </c>
      <c r="G36" s="130">
        <f t="shared" si="50"/>
        <v>7218</v>
      </c>
      <c r="H36" s="130">
        <f t="shared" si="50"/>
        <v>7294</v>
      </c>
      <c r="I36" s="130">
        <f t="shared" si="50"/>
        <v>6827</v>
      </c>
      <c r="J36" s="130">
        <f t="shared" si="50"/>
        <v>7032</v>
      </c>
      <c r="K36" s="130">
        <f t="shared" si="50"/>
        <v>7842</v>
      </c>
      <c r="L36" s="270">
        <f t="shared" si="50"/>
        <v>7881</v>
      </c>
      <c r="M36" s="80">
        <f t="shared" si="50"/>
        <v>9591</v>
      </c>
      <c r="N36" s="237">
        <f t="shared" si="50"/>
        <v>10795</v>
      </c>
      <c r="O36" s="130">
        <f t="shared" si="50"/>
        <v>13728</v>
      </c>
      <c r="P36" s="130">
        <v>15441</v>
      </c>
      <c r="Q36" s="130">
        <v>11808</v>
      </c>
      <c r="R36" s="130">
        <v>9305</v>
      </c>
      <c r="S36" s="130">
        <v>8438</v>
      </c>
      <c r="T36" s="130">
        <v>6338</v>
      </c>
      <c r="U36" s="237">
        <v>6427</v>
      </c>
      <c r="V36" s="237">
        <v>5976</v>
      </c>
      <c r="W36" s="237">
        <v>6753</v>
      </c>
      <c r="X36" s="270">
        <v>6687</v>
      </c>
      <c r="Y36" s="297">
        <v>6777</v>
      </c>
      <c r="Z36" s="237">
        <v>7491</v>
      </c>
      <c r="AA36" s="237">
        <v>9699</v>
      </c>
      <c r="AB36" s="237">
        <v>10456</v>
      </c>
      <c r="AC36" s="237">
        <v>8529</v>
      </c>
      <c r="AD36" s="237">
        <v>7036</v>
      </c>
      <c r="AE36" s="237">
        <v>5980</v>
      </c>
      <c r="AF36" s="237">
        <v>5853</v>
      </c>
      <c r="AG36" s="237">
        <v>6226</v>
      </c>
      <c r="AH36" s="237">
        <v>6705</v>
      </c>
      <c r="AI36" s="130">
        <v>7531</v>
      </c>
      <c r="AJ36" s="380">
        <v>7497</v>
      </c>
      <c r="AK36" s="202">
        <f t="shared" si="46"/>
        <v>0.33307438337541267</v>
      </c>
      <c r="AL36" s="203">
        <f t="shared" si="46"/>
        <v>0.35423609893001229</v>
      </c>
      <c r="AM36" s="204">
        <f t="shared" si="46"/>
        <v>2.5412960609911054E-4</v>
      </c>
      <c r="AN36" s="204">
        <f t="shared" si="46"/>
        <v>1.771847314885705E-2</v>
      </c>
      <c r="AO36" s="204">
        <f t="shared" si="46"/>
        <v>0.16902188972014409</v>
      </c>
      <c r="AP36" s="204">
        <f t="shared" si="46"/>
        <v>-0.1310666301069372</v>
      </c>
      <c r="AQ36" s="204">
        <f t="shared" si="46"/>
        <v>-5.8590889116742345E-2</v>
      </c>
      <c r="AR36" s="204">
        <f t="shared" si="46"/>
        <v>-0.15017064846416384</v>
      </c>
      <c r="AS36" s="204">
        <f t="shared" si="46"/>
        <v>-0.13886763580719205</v>
      </c>
      <c r="AT36" s="204">
        <f t="shared" si="46"/>
        <v>-0.15150361629234868</v>
      </c>
      <c r="AU36" s="204">
        <f t="shared" si="47"/>
        <v>-0.29340006255864876</v>
      </c>
      <c r="AV36" s="204">
        <f t="shared" si="47"/>
        <v>-0.30606762389995368</v>
      </c>
      <c r="AW36" s="204">
        <f t="shared" si="47"/>
        <v>-0.29348776223776224</v>
      </c>
      <c r="AX36" s="204">
        <f t="shared" si="47"/>
        <v>-0.32284178485849363</v>
      </c>
      <c r="AY36" s="204">
        <f t="shared" si="47"/>
        <v>-0.27769308943089432</v>
      </c>
      <c r="AZ36" s="204">
        <f t="shared" si="47"/>
        <v>-0.24384739387426116</v>
      </c>
      <c r="BA36" s="204">
        <f t="shared" si="47"/>
        <v>-0.29130125622185354</v>
      </c>
      <c r="BB36" s="204">
        <f t="shared" si="47"/>
        <v>-7.652256232249921E-2</v>
      </c>
      <c r="BC36" s="204">
        <f t="shared" si="47"/>
        <v>-3.1274311498366264E-2</v>
      </c>
      <c r="BD36" s="329">
        <f t="shared" si="47"/>
        <v>0.12198795180722892</v>
      </c>
      <c r="BE36" s="329">
        <f t="shared" si="47"/>
        <v>0.1152080556789575</v>
      </c>
      <c r="BF36" s="205">
        <f t="shared" si="47"/>
        <v>0.12113055181695828</v>
      </c>
      <c r="BG36" s="129">
        <f>SUM(BG31:BG35)</f>
        <v>3430</v>
      </c>
      <c r="BH36" s="131">
        <f t="shared" ref="BH36:BJ36" si="51">SUM(BH31:BH35)</f>
        <v>4039</v>
      </c>
      <c r="BI36" s="132">
        <f t="shared" si="51"/>
        <v>3</v>
      </c>
      <c r="BJ36" s="132">
        <f t="shared" si="51"/>
        <v>162</v>
      </c>
      <c r="BK36" s="132">
        <f t="shared" ref="BK36:BL36" si="52">SUM(BK31:BK35)</f>
        <v>1220</v>
      </c>
      <c r="BL36" s="132">
        <f t="shared" si="52"/>
        <v>-956</v>
      </c>
      <c r="BM36" s="132">
        <f t="shared" ref="BM36:BN36" si="53">SUM(BM31:BM35)</f>
        <v>-400</v>
      </c>
      <c r="BN36" s="132">
        <f t="shared" si="53"/>
        <v>-1056</v>
      </c>
      <c r="BO36" s="132">
        <f t="shared" ref="BO36:BP36" si="54">SUM(BO31:BO35)</f>
        <v>-1089</v>
      </c>
      <c r="BP36" s="132">
        <f t="shared" si="54"/>
        <v>-1194</v>
      </c>
      <c r="BQ36" s="132">
        <f t="shared" ref="BQ36:BR36" si="55">SUM(BQ31:BQ35)</f>
        <v>-2814</v>
      </c>
      <c r="BR36" s="132">
        <f t="shared" si="55"/>
        <v>-3304</v>
      </c>
      <c r="BS36" s="132">
        <f t="shared" ref="BS36:BT36" si="56">SUM(BS31:BS35)</f>
        <v>-4029</v>
      </c>
      <c r="BT36" s="132">
        <f t="shared" si="56"/>
        <v>-4985</v>
      </c>
      <c r="BU36" s="132">
        <f t="shared" ref="BU36:BV36" si="57">SUM(BU31:BU35)</f>
        <v>-3279</v>
      </c>
      <c r="BV36" s="132">
        <f t="shared" si="57"/>
        <v>-2269</v>
      </c>
      <c r="BW36" s="132">
        <f t="shared" ref="BW36:BX36" si="58">SUM(BW31:BW35)</f>
        <v>-2458</v>
      </c>
      <c r="BX36" s="132">
        <f t="shared" si="58"/>
        <v>-485</v>
      </c>
      <c r="BY36" s="132">
        <f t="shared" ref="BY36:BZ36" si="59">SUM(BY31:BY35)</f>
        <v>-201</v>
      </c>
      <c r="BZ36" s="342">
        <f t="shared" si="59"/>
        <v>729</v>
      </c>
      <c r="CA36" s="342">
        <f>SUM(CA31:CA35)</f>
        <v>778</v>
      </c>
      <c r="CB36" s="342">
        <f>SUM(CB31:CB35)</f>
        <v>810</v>
      </c>
      <c r="CC36" s="368"/>
      <c r="CD36" s="80">
        <f t="shared" si="50"/>
        <v>7497</v>
      </c>
    </row>
    <row r="37" spans="1:82" s="57" customFormat="1" x14ac:dyDescent="0.3">
      <c r="A37" s="140">
        <f>+A30+1</f>
        <v>5</v>
      </c>
      <c r="B37" s="81" t="s">
        <v>19</v>
      </c>
      <c r="C37" s="82"/>
      <c r="D37" s="83"/>
      <c r="E37" s="83"/>
      <c r="F37" s="83"/>
      <c r="G37" s="83"/>
      <c r="H37" s="83"/>
      <c r="I37" s="83"/>
      <c r="J37" s="83"/>
      <c r="K37" s="83"/>
      <c r="L37" s="271"/>
      <c r="M37" s="84"/>
      <c r="N37" s="238"/>
      <c r="O37" s="83"/>
      <c r="P37" s="83"/>
      <c r="Q37" s="83"/>
      <c r="R37" s="83"/>
      <c r="S37" s="83"/>
      <c r="T37" s="83"/>
      <c r="U37" s="238"/>
      <c r="V37" s="238"/>
      <c r="W37" s="238"/>
      <c r="X37" s="271"/>
      <c r="Y37" s="298"/>
      <c r="Z37" s="238"/>
      <c r="AA37" s="238"/>
      <c r="AB37" s="238"/>
      <c r="AC37" s="238"/>
      <c r="AD37" s="238"/>
      <c r="AE37" s="238"/>
      <c r="AF37" s="238"/>
      <c r="AG37" s="238"/>
      <c r="AH37" s="238"/>
      <c r="AI37" s="83"/>
      <c r="AJ37" s="381"/>
      <c r="AK37" s="206"/>
      <c r="AL37" s="207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330"/>
      <c r="BE37" s="330"/>
      <c r="BF37" s="209"/>
      <c r="BG37" s="82"/>
      <c r="BH37" s="85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343"/>
      <c r="CA37" s="343"/>
      <c r="CB37" s="343"/>
      <c r="CC37" s="367"/>
      <c r="CD37" s="84"/>
    </row>
    <row r="38" spans="1:82" s="57" customFormat="1" x14ac:dyDescent="0.3">
      <c r="A38" s="140"/>
      <c r="B38" s="58" t="s">
        <v>30</v>
      </c>
      <c r="C38" s="77">
        <v>11562</v>
      </c>
      <c r="D38" s="78">
        <v>12789</v>
      </c>
      <c r="E38" s="78">
        <v>14421</v>
      </c>
      <c r="F38" s="78">
        <v>17086</v>
      </c>
      <c r="G38" s="78">
        <v>18106</v>
      </c>
      <c r="H38" s="78">
        <v>18224</v>
      </c>
      <c r="I38" s="78">
        <v>18211</v>
      </c>
      <c r="J38" s="78">
        <v>17399</v>
      </c>
      <c r="K38" s="78">
        <v>17154</v>
      </c>
      <c r="L38" s="269">
        <v>16996</v>
      </c>
      <c r="M38" s="79">
        <v>16813</v>
      </c>
      <c r="N38" s="236">
        <v>16313</v>
      </c>
      <c r="O38" s="78">
        <v>18169</v>
      </c>
      <c r="P38" s="78">
        <v>22814</v>
      </c>
      <c r="Q38" s="78">
        <v>26670</v>
      </c>
      <c r="R38" s="78">
        <v>27695</v>
      </c>
      <c r="S38" s="78">
        <v>28301</v>
      </c>
      <c r="T38" s="78">
        <v>29636</v>
      </c>
      <c r="U38" s="236">
        <v>28789</v>
      </c>
      <c r="V38" s="236">
        <v>28520</v>
      </c>
      <c r="W38" s="236">
        <v>28460</v>
      </c>
      <c r="X38" s="269">
        <v>28390</v>
      </c>
      <c r="Y38" s="296">
        <v>26613</v>
      </c>
      <c r="Z38" s="236">
        <v>26176</v>
      </c>
      <c r="AA38" s="236">
        <v>25311</v>
      </c>
      <c r="AB38" s="236">
        <v>27283</v>
      </c>
      <c r="AC38" s="236">
        <v>28354</v>
      </c>
      <c r="AD38" s="236">
        <v>27556</v>
      </c>
      <c r="AE38" s="236">
        <v>24225</v>
      </c>
      <c r="AF38" s="236">
        <v>23173</v>
      </c>
      <c r="AG38" s="236">
        <v>22554</v>
      </c>
      <c r="AH38" s="236">
        <v>22092</v>
      </c>
      <c r="AI38" s="78">
        <v>21444</v>
      </c>
      <c r="AJ38" s="379">
        <v>21247</v>
      </c>
      <c r="AK38" s="171">
        <f t="shared" ref="AK38:AT43" si="60">IF(ISERROR((O38-C38)/C38)=TRUE,0,(O38-C38)/C38)</f>
        <v>0.57144092717522921</v>
      </c>
      <c r="AL38" s="171">
        <f t="shared" si="60"/>
        <v>0.78387676909844395</v>
      </c>
      <c r="AM38" s="171">
        <f t="shared" si="60"/>
        <v>0.84938631162887457</v>
      </c>
      <c r="AN38" s="171">
        <f t="shared" si="60"/>
        <v>0.62091771040618049</v>
      </c>
      <c r="AO38" s="171">
        <f t="shared" si="60"/>
        <v>0.5630730144703413</v>
      </c>
      <c r="AP38" s="171">
        <f t="shared" si="60"/>
        <v>0.62620719929762947</v>
      </c>
      <c r="AQ38" s="171">
        <f t="shared" si="60"/>
        <v>0.58085772335401675</v>
      </c>
      <c r="AR38" s="171">
        <f t="shared" si="60"/>
        <v>0.63917466521064425</v>
      </c>
      <c r="AS38" s="171">
        <f t="shared" si="60"/>
        <v>0.65908825929812287</v>
      </c>
      <c r="AT38" s="171">
        <f t="shared" si="60"/>
        <v>0.6703930336549776</v>
      </c>
      <c r="AU38" s="171">
        <f t="shared" ref="AU38:BF43" si="61">IF(ISERROR((Y38-M38)/M38)=TRUE,0,(Y38-M38)/M38)</f>
        <v>0.58288229346339138</v>
      </c>
      <c r="AV38" s="171">
        <f t="shared" si="61"/>
        <v>0.60460982038864708</v>
      </c>
      <c r="AW38" s="171">
        <f t="shared" si="61"/>
        <v>0.39308712642412902</v>
      </c>
      <c r="AX38" s="171">
        <f t="shared" si="61"/>
        <v>0.1958884895239765</v>
      </c>
      <c r="AY38" s="171">
        <f t="shared" si="61"/>
        <v>6.3142107236595427E-2</v>
      </c>
      <c r="AZ38" s="171">
        <f t="shared" si="61"/>
        <v>-5.018956490341217E-3</v>
      </c>
      <c r="BA38" s="171">
        <f t="shared" si="61"/>
        <v>-0.14402317939295431</v>
      </c>
      <c r="BB38" s="171">
        <f t="shared" si="61"/>
        <v>-0.21807936293696856</v>
      </c>
      <c r="BC38" s="171">
        <f t="shared" si="61"/>
        <v>-0.2165757754697975</v>
      </c>
      <c r="BD38" s="326">
        <f t="shared" si="61"/>
        <v>-0.22538569424964938</v>
      </c>
      <c r="BE38" s="326">
        <f t="shared" si="61"/>
        <v>-0.24652143359100492</v>
      </c>
      <c r="BF38" s="201">
        <f t="shared" si="61"/>
        <v>-0.25160267699894329</v>
      </c>
      <c r="BG38" s="77">
        <f t="shared" ref="BG38:BP42" si="62">O38-C38</f>
        <v>6607</v>
      </c>
      <c r="BH38" s="62">
        <f t="shared" si="62"/>
        <v>10025</v>
      </c>
      <c r="BI38" s="63">
        <f t="shared" si="62"/>
        <v>12249</v>
      </c>
      <c r="BJ38" s="63">
        <f t="shared" si="62"/>
        <v>10609</v>
      </c>
      <c r="BK38" s="63">
        <f t="shared" si="62"/>
        <v>10195</v>
      </c>
      <c r="BL38" s="63">
        <f t="shared" si="62"/>
        <v>11412</v>
      </c>
      <c r="BM38" s="63">
        <f t="shared" si="62"/>
        <v>10578</v>
      </c>
      <c r="BN38" s="63">
        <f t="shared" si="62"/>
        <v>11121</v>
      </c>
      <c r="BO38" s="63">
        <f t="shared" si="62"/>
        <v>11306</v>
      </c>
      <c r="BP38" s="63">
        <f t="shared" si="62"/>
        <v>11394</v>
      </c>
      <c r="BQ38" s="63">
        <f t="shared" ref="BQ38:CB42" si="63">Y38-M38</f>
        <v>9800</v>
      </c>
      <c r="BR38" s="63">
        <f t="shared" si="63"/>
        <v>9863</v>
      </c>
      <c r="BS38" s="63">
        <f t="shared" si="63"/>
        <v>7142</v>
      </c>
      <c r="BT38" s="63">
        <f t="shared" si="63"/>
        <v>4469</v>
      </c>
      <c r="BU38" s="63">
        <f t="shared" si="63"/>
        <v>1684</v>
      </c>
      <c r="BV38" s="63">
        <f t="shared" si="63"/>
        <v>-139</v>
      </c>
      <c r="BW38" s="63">
        <f t="shared" si="63"/>
        <v>-4076</v>
      </c>
      <c r="BX38" s="63">
        <f t="shared" si="63"/>
        <v>-6463</v>
      </c>
      <c r="BY38" s="63">
        <f t="shared" si="63"/>
        <v>-6235</v>
      </c>
      <c r="BZ38" s="339">
        <f t="shared" si="63"/>
        <v>-6428</v>
      </c>
      <c r="CA38" s="339">
        <f t="shared" si="63"/>
        <v>-7016</v>
      </c>
      <c r="CB38" s="359">
        <f t="shared" si="63"/>
        <v>-7143</v>
      </c>
      <c r="CC38" s="367"/>
      <c r="CD38" s="61">
        <f>IF(ISERROR(GETPIVOTDATA("VALUE",'CSS WK pvt'!$J$2,"DT_FILE",CD$8,"COMMODITY",CD$6,"TRIM_CAT",TRIM(B38),"TRIM_LINE",A37))=TRUE,0,GETPIVOTDATA("VALUE",'CSS WK pvt'!$J$2,"DT_FILE",CD$8,"COMMODITY",CD$6,"TRIM_CAT",TRIM(B38),"TRIM_LINE",A37))</f>
        <v>21247</v>
      </c>
    </row>
    <row r="39" spans="1:82" s="57" customFormat="1" x14ac:dyDescent="0.3">
      <c r="A39" s="140"/>
      <c r="B39" s="58" t="s">
        <v>31</v>
      </c>
      <c r="C39" s="77">
        <v>5631</v>
      </c>
      <c r="D39" s="78">
        <v>6170</v>
      </c>
      <c r="E39" s="78">
        <v>5648</v>
      </c>
      <c r="F39" s="78">
        <v>4987</v>
      </c>
      <c r="G39" s="78">
        <v>4880</v>
      </c>
      <c r="H39" s="78">
        <v>5113</v>
      </c>
      <c r="I39" s="78">
        <v>5171</v>
      </c>
      <c r="J39" s="78">
        <v>5163</v>
      </c>
      <c r="K39" s="78">
        <v>5339</v>
      </c>
      <c r="L39" s="269">
        <v>5424</v>
      </c>
      <c r="M39" s="79">
        <v>5585</v>
      </c>
      <c r="N39" s="236">
        <v>4425</v>
      </c>
      <c r="O39" s="78">
        <v>4506</v>
      </c>
      <c r="P39" s="78">
        <v>4901</v>
      </c>
      <c r="Q39" s="78">
        <v>4899</v>
      </c>
      <c r="R39" s="78">
        <v>5177</v>
      </c>
      <c r="S39" s="78">
        <v>5734</v>
      </c>
      <c r="T39" s="78">
        <v>5801</v>
      </c>
      <c r="U39" s="236">
        <v>5576</v>
      </c>
      <c r="V39" s="236">
        <v>5292</v>
      </c>
      <c r="W39" s="236">
        <v>5286</v>
      </c>
      <c r="X39" s="269">
        <v>5145</v>
      </c>
      <c r="Y39" s="296">
        <v>4556</v>
      </c>
      <c r="Z39" s="236">
        <v>4604</v>
      </c>
      <c r="AA39" s="236">
        <v>4643</v>
      </c>
      <c r="AB39" s="236">
        <v>4910</v>
      </c>
      <c r="AC39" s="236">
        <v>5199</v>
      </c>
      <c r="AD39" s="236">
        <v>5549</v>
      </c>
      <c r="AE39" s="236">
        <v>7658</v>
      </c>
      <c r="AF39" s="236">
        <v>7295</v>
      </c>
      <c r="AG39" s="236">
        <v>6850</v>
      </c>
      <c r="AH39" s="236">
        <v>6697</v>
      </c>
      <c r="AI39" s="78">
        <v>6925</v>
      </c>
      <c r="AJ39" s="379">
        <v>7029</v>
      </c>
      <c r="AK39" s="171">
        <f t="shared" si="60"/>
        <v>-0.19978689397975494</v>
      </c>
      <c r="AL39" s="171">
        <f t="shared" si="60"/>
        <v>-0.20567260940032414</v>
      </c>
      <c r="AM39" s="171">
        <f t="shared" si="60"/>
        <v>-0.13261331444759206</v>
      </c>
      <c r="AN39" s="171">
        <f t="shared" si="60"/>
        <v>3.8099057549629035E-2</v>
      </c>
      <c r="AO39" s="171">
        <f t="shared" si="60"/>
        <v>0.17499999999999999</v>
      </c>
      <c r="AP39" s="171">
        <f t="shared" si="60"/>
        <v>0.13455896733815764</v>
      </c>
      <c r="AQ39" s="171">
        <f t="shared" si="60"/>
        <v>7.832140785147941E-2</v>
      </c>
      <c r="AR39" s="171">
        <f t="shared" si="60"/>
        <v>2.4985473561882625E-2</v>
      </c>
      <c r="AS39" s="171">
        <f t="shared" si="60"/>
        <v>-9.9269526128488474E-3</v>
      </c>
      <c r="AT39" s="171">
        <f t="shared" si="60"/>
        <v>-5.1438053097345129E-2</v>
      </c>
      <c r="AU39" s="171">
        <f t="shared" si="61"/>
        <v>-0.18424350940017906</v>
      </c>
      <c r="AV39" s="171">
        <f t="shared" si="61"/>
        <v>4.0451977401129942E-2</v>
      </c>
      <c r="AW39" s="171">
        <f t="shared" si="61"/>
        <v>3.0403905903240123E-2</v>
      </c>
      <c r="AX39" s="171">
        <f t="shared" si="61"/>
        <v>1.8363599265456029E-3</v>
      </c>
      <c r="AY39" s="171">
        <f t="shared" si="61"/>
        <v>6.12369871402327E-2</v>
      </c>
      <c r="AZ39" s="171">
        <f t="shared" si="61"/>
        <v>7.1856287425149698E-2</v>
      </c>
      <c r="BA39" s="171">
        <f t="shared" si="61"/>
        <v>0.33554237879316356</v>
      </c>
      <c r="BB39" s="171">
        <f t="shared" si="61"/>
        <v>0.25754180313739011</v>
      </c>
      <c r="BC39" s="171">
        <f t="shared" si="61"/>
        <v>0.22847919655667145</v>
      </c>
      <c r="BD39" s="326">
        <f t="shared" si="61"/>
        <v>0.26549508692365836</v>
      </c>
      <c r="BE39" s="326">
        <f t="shared" si="61"/>
        <v>0.31006432084752178</v>
      </c>
      <c r="BF39" s="201">
        <f t="shared" si="61"/>
        <v>0.36618075801749272</v>
      </c>
      <c r="BG39" s="77">
        <f t="shared" si="62"/>
        <v>-1125</v>
      </c>
      <c r="BH39" s="62">
        <f t="shared" si="62"/>
        <v>-1269</v>
      </c>
      <c r="BI39" s="63">
        <f t="shared" si="62"/>
        <v>-749</v>
      </c>
      <c r="BJ39" s="63">
        <f t="shared" si="62"/>
        <v>190</v>
      </c>
      <c r="BK39" s="63">
        <f t="shared" si="62"/>
        <v>854</v>
      </c>
      <c r="BL39" s="63">
        <f t="shared" si="62"/>
        <v>688</v>
      </c>
      <c r="BM39" s="63">
        <f t="shared" si="62"/>
        <v>405</v>
      </c>
      <c r="BN39" s="63">
        <f t="shared" si="62"/>
        <v>129</v>
      </c>
      <c r="BO39" s="63">
        <f t="shared" si="62"/>
        <v>-53</v>
      </c>
      <c r="BP39" s="63">
        <f t="shared" si="62"/>
        <v>-279</v>
      </c>
      <c r="BQ39" s="63">
        <f t="shared" si="63"/>
        <v>-1029</v>
      </c>
      <c r="BR39" s="63">
        <f t="shared" si="63"/>
        <v>179</v>
      </c>
      <c r="BS39" s="63">
        <f t="shared" si="63"/>
        <v>137</v>
      </c>
      <c r="BT39" s="63">
        <f t="shared" si="63"/>
        <v>9</v>
      </c>
      <c r="BU39" s="63">
        <f t="shared" si="63"/>
        <v>300</v>
      </c>
      <c r="BV39" s="63">
        <f t="shared" si="63"/>
        <v>372</v>
      </c>
      <c r="BW39" s="63">
        <f t="shared" si="63"/>
        <v>1924</v>
      </c>
      <c r="BX39" s="63">
        <f t="shared" si="63"/>
        <v>1494</v>
      </c>
      <c r="BY39" s="63">
        <f t="shared" si="63"/>
        <v>1274</v>
      </c>
      <c r="BZ39" s="339">
        <f t="shared" si="63"/>
        <v>1405</v>
      </c>
      <c r="CA39" s="339">
        <f t="shared" si="63"/>
        <v>1639</v>
      </c>
      <c r="CB39" s="359">
        <f t="shared" si="63"/>
        <v>1884</v>
      </c>
      <c r="CC39" s="367"/>
      <c r="CD39" s="61">
        <f>IF(ISERROR(GETPIVOTDATA("VALUE",'CSS WK pvt'!$J$2,"DT_FILE",CD$8,"COMMODITY",CD$6,"TRIM_CAT",TRIM(B39),"TRIM_LINE",A37))=TRUE,0,GETPIVOTDATA("VALUE",'CSS WK pvt'!$J$2,"DT_FILE",CD$8,"COMMODITY",CD$6,"TRIM_CAT",TRIM(B39),"TRIM_LINE",A37))</f>
        <v>7029</v>
      </c>
    </row>
    <row r="40" spans="1:82" s="57" customFormat="1" x14ac:dyDescent="0.3">
      <c r="A40" s="140"/>
      <c r="B40" s="58" t="s">
        <v>32</v>
      </c>
      <c r="C40" s="77">
        <v>337</v>
      </c>
      <c r="D40" s="78">
        <v>437</v>
      </c>
      <c r="E40" s="78">
        <v>518</v>
      </c>
      <c r="F40" s="78">
        <v>682</v>
      </c>
      <c r="G40" s="78">
        <v>599</v>
      </c>
      <c r="H40" s="78">
        <v>594</v>
      </c>
      <c r="I40" s="78">
        <v>585</v>
      </c>
      <c r="J40" s="78">
        <v>572</v>
      </c>
      <c r="K40" s="78">
        <v>572</v>
      </c>
      <c r="L40" s="269">
        <v>490</v>
      </c>
      <c r="M40" s="79">
        <v>532</v>
      </c>
      <c r="N40" s="236">
        <v>409</v>
      </c>
      <c r="O40" s="78">
        <v>552</v>
      </c>
      <c r="P40" s="78">
        <v>1056</v>
      </c>
      <c r="Q40" s="78">
        <v>1687</v>
      </c>
      <c r="R40" s="78">
        <v>1620</v>
      </c>
      <c r="S40" s="78">
        <v>1537</v>
      </c>
      <c r="T40" s="78">
        <v>1513</v>
      </c>
      <c r="U40" s="236">
        <v>1363</v>
      </c>
      <c r="V40" s="236">
        <v>1116</v>
      </c>
      <c r="W40" s="236">
        <v>1086</v>
      </c>
      <c r="X40" s="269">
        <v>1088</v>
      </c>
      <c r="Y40" s="296">
        <v>1016</v>
      </c>
      <c r="Z40" s="236">
        <v>986</v>
      </c>
      <c r="AA40" s="236">
        <v>917</v>
      </c>
      <c r="AB40" s="236">
        <v>1031</v>
      </c>
      <c r="AC40" s="236">
        <v>1093</v>
      </c>
      <c r="AD40" s="236">
        <v>1114</v>
      </c>
      <c r="AE40" s="236">
        <v>1149</v>
      </c>
      <c r="AF40" s="236">
        <v>1040</v>
      </c>
      <c r="AG40" s="236">
        <v>927</v>
      </c>
      <c r="AH40" s="236">
        <v>891</v>
      </c>
      <c r="AI40" s="78">
        <v>885</v>
      </c>
      <c r="AJ40" s="379">
        <v>893</v>
      </c>
      <c r="AK40" s="171">
        <f t="shared" si="60"/>
        <v>0.63798219584569738</v>
      </c>
      <c r="AL40" s="171">
        <f t="shared" si="60"/>
        <v>1.4164759725400458</v>
      </c>
      <c r="AM40" s="171">
        <f t="shared" si="60"/>
        <v>2.2567567567567566</v>
      </c>
      <c r="AN40" s="171">
        <f t="shared" si="60"/>
        <v>1.3753665689149561</v>
      </c>
      <c r="AO40" s="171">
        <f t="shared" si="60"/>
        <v>1.5659432387312187</v>
      </c>
      <c r="AP40" s="171">
        <f t="shared" si="60"/>
        <v>1.5471380471380471</v>
      </c>
      <c r="AQ40" s="171">
        <f t="shared" si="60"/>
        <v>1.3299145299145299</v>
      </c>
      <c r="AR40" s="171">
        <f t="shared" si="60"/>
        <v>0.95104895104895104</v>
      </c>
      <c r="AS40" s="171">
        <f t="shared" si="60"/>
        <v>0.89860139860139865</v>
      </c>
      <c r="AT40" s="171">
        <f t="shared" si="60"/>
        <v>1.2204081632653061</v>
      </c>
      <c r="AU40" s="171">
        <f t="shared" si="61"/>
        <v>0.90977443609022557</v>
      </c>
      <c r="AV40" s="171">
        <f t="shared" si="61"/>
        <v>1.4107579462102688</v>
      </c>
      <c r="AW40" s="171">
        <f t="shared" si="61"/>
        <v>0.66123188405797106</v>
      </c>
      <c r="AX40" s="171">
        <f t="shared" si="61"/>
        <v>-2.3674242424242424E-2</v>
      </c>
      <c r="AY40" s="171">
        <f t="shared" si="61"/>
        <v>-0.35210432720806167</v>
      </c>
      <c r="AZ40" s="171">
        <f t="shared" si="61"/>
        <v>-0.31234567901234567</v>
      </c>
      <c r="BA40" s="171">
        <f t="shared" si="61"/>
        <v>-0.25243981782693559</v>
      </c>
      <c r="BB40" s="171">
        <f t="shared" si="61"/>
        <v>-0.31262392597488431</v>
      </c>
      <c r="BC40" s="171">
        <f t="shared" si="61"/>
        <v>-0.31988261188554656</v>
      </c>
      <c r="BD40" s="326">
        <f t="shared" si="61"/>
        <v>-0.20161290322580644</v>
      </c>
      <c r="BE40" s="326">
        <f t="shared" si="61"/>
        <v>-0.18508287292817679</v>
      </c>
      <c r="BF40" s="201">
        <f t="shared" si="61"/>
        <v>-0.17922794117647059</v>
      </c>
      <c r="BG40" s="77">
        <f t="shared" si="62"/>
        <v>215</v>
      </c>
      <c r="BH40" s="62">
        <f t="shared" si="62"/>
        <v>619</v>
      </c>
      <c r="BI40" s="63">
        <f t="shared" si="62"/>
        <v>1169</v>
      </c>
      <c r="BJ40" s="63">
        <f t="shared" si="62"/>
        <v>938</v>
      </c>
      <c r="BK40" s="63">
        <f t="shared" si="62"/>
        <v>938</v>
      </c>
      <c r="BL40" s="63">
        <f t="shared" si="62"/>
        <v>919</v>
      </c>
      <c r="BM40" s="63">
        <f t="shared" si="62"/>
        <v>778</v>
      </c>
      <c r="BN40" s="63">
        <f t="shared" si="62"/>
        <v>544</v>
      </c>
      <c r="BO40" s="63">
        <f t="shared" si="62"/>
        <v>514</v>
      </c>
      <c r="BP40" s="63">
        <f t="shared" si="62"/>
        <v>598</v>
      </c>
      <c r="BQ40" s="63">
        <f t="shared" si="63"/>
        <v>484</v>
      </c>
      <c r="BR40" s="63">
        <f t="shared" si="63"/>
        <v>577</v>
      </c>
      <c r="BS40" s="63">
        <f t="shared" si="63"/>
        <v>365</v>
      </c>
      <c r="BT40" s="63">
        <f t="shared" si="63"/>
        <v>-25</v>
      </c>
      <c r="BU40" s="63">
        <f t="shared" si="63"/>
        <v>-594</v>
      </c>
      <c r="BV40" s="63">
        <f t="shared" si="63"/>
        <v>-506</v>
      </c>
      <c r="BW40" s="63">
        <f t="shared" si="63"/>
        <v>-388</v>
      </c>
      <c r="BX40" s="63">
        <f t="shared" si="63"/>
        <v>-473</v>
      </c>
      <c r="BY40" s="63">
        <f t="shared" si="63"/>
        <v>-436</v>
      </c>
      <c r="BZ40" s="339">
        <f t="shared" si="63"/>
        <v>-225</v>
      </c>
      <c r="CA40" s="339">
        <f t="shared" si="63"/>
        <v>-201</v>
      </c>
      <c r="CB40" s="359">
        <f t="shared" si="63"/>
        <v>-195</v>
      </c>
      <c r="CC40" s="367"/>
      <c r="CD40" s="61">
        <f>IF(ISERROR(GETPIVOTDATA("VALUE",'CSS WK pvt'!$J$2,"DT_FILE",CD$8,"COMMODITY",CD$6,"TRIM_CAT",TRIM(B40),"TRIM_LINE",A37))=TRUE,0,GETPIVOTDATA("VALUE",'CSS WK pvt'!$J$2,"DT_FILE",CD$8,"COMMODITY",CD$6,"TRIM_CAT",TRIM(B40),"TRIM_LINE",A37))</f>
        <v>893</v>
      </c>
    </row>
    <row r="41" spans="1:82" s="57" customFormat="1" x14ac:dyDescent="0.3">
      <c r="A41" s="140"/>
      <c r="B41" s="58" t="s">
        <v>33</v>
      </c>
      <c r="C41" s="77">
        <v>93</v>
      </c>
      <c r="D41" s="78">
        <v>122</v>
      </c>
      <c r="E41" s="78">
        <v>114</v>
      </c>
      <c r="F41" s="78">
        <v>139</v>
      </c>
      <c r="G41" s="78">
        <v>142</v>
      </c>
      <c r="H41" s="78">
        <v>128</v>
      </c>
      <c r="I41" s="78">
        <v>123</v>
      </c>
      <c r="J41" s="78">
        <v>142</v>
      </c>
      <c r="K41" s="78">
        <v>132</v>
      </c>
      <c r="L41" s="269">
        <v>114</v>
      </c>
      <c r="M41" s="79">
        <v>119</v>
      </c>
      <c r="N41" s="236">
        <v>96</v>
      </c>
      <c r="O41" s="78">
        <v>112</v>
      </c>
      <c r="P41" s="78">
        <v>202</v>
      </c>
      <c r="Q41" s="78">
        <v>283</v>
      </c>
      <c r="R41" s="78">
        <v>285</v>
      </c>
      <c r="S41" s="78">
        <v>301</v>
      </c>
      <c r="T41" s="78">
        <v>274</v>
      </c>
      <c r="U41" s="236">
        <v>239</v>
      </c>
      <c r="V41" s="236">
        <v>196</v>
      </c>
      <c r="W41" s="236">
        <v>207</v>
      </c>
      <c r="X41" s="269">
        <v>200</v>
      </c>
      <c r="Y41" s="296">
        <v>195</v>
      </c>
      <c r="Z41" s="236">
        <v>190</v>
      </c>
      <c r="AA41" s="236">
        <v>150</v>
      </c>
      <c r="AB41" s="236">
        <v>151</v>
      </c>
      <c r="AC41" s="236">
        <v>148</v>
      </c>
      <c r="AD41" s="236">
        <v>166</v>
      </c>
      <c r="AE41" s="236">
        <v>169</v>
      </c>
      <c r="AF41" s="236">
        <v>161</v>
      </c>
      <c r="AG41" s="236">
        <v>154</v>
      </c>
      <c r="AH41" s="236">
        <v>152</v>
      </c>
      <c r="AI41" s="78">
        <v>152</v>
      </c>
      <c r="AJ41" s="379">
        <v>151</v>
      </c>
      <c r="AK41" s="171">
        <f t="shared" si="60"/>
        <v>0.20430107526881722</v>
      </c>
      <c r="AL41" s="171">
        <f t="shared" si="60"/>
        <v>0.65573770491803274</v>
      </c>
      <c r="AM41" s="171">
        <f t="shared" si="60"/>
        <v>1.4824561403508771</v>
      </c>
      <c r="AN41" s="171">
        <f t="shared" si="60"/>
        <v>1.0503597122302157</v>
      </c>
      <c r="AO41" s="171">
        <f t="shared" si="60"/>
        <v>1.119718309859155</v>
      </c>
      <c r="AP41" s="171">
        <f t="shared" si="60"/>
        <v>1.140625</v>
      </c>
      <c r="AQ41" s="171">
        <f t="shared" si="60"/>
        <v>0.94308943089430897</v>
      </c>
      <c r="AR41" s="171">
        <f t="shared" si="60"/>
        <v>0.38028169014084506</v>
      </c>
      <c r="AS41" s="171">
        <f t="shared" si="60"/>
        <v>0.56818181818181823</v>
      </c>
      <c r="AT41" s="171">
        <f t="shared" si="60"/>
        <v>0.75438596491228072</v>
      </c>
      <c r="AU41" s="171">
        <f t="shared" si="61"/>
        <v>0.6386554621848739</v>
      </c>
      <c r="AV41" s="171">
        <f t="shared" si="61"/>
        <v>0.97916666666666663</v>
      </c>
      <c r="AW41" s="171">
        <f t="shared" si="61"/>
        <v>0.3392857142857143</v>
      </c>
      <c r="AX41" s="171">
        <f t="shared" si="61"/>
        <v>-0.25247524752475248</v>
      </c>
      <c r="AY41" s="171">
        <f t="shared" si="61"/>
        <v>-0.47703180212014135</v>
      </c>
      <c r="AZ41" s="171">
        <f t="shared" si="61"/>
        <v>-0.41754385964912283</v>
      </c>
      <c r="BA41" s="171">
        <f t="shared" si="61"/>
        <v>-0.43853820598006643</v>
      </c>
      <c r="BB41" s="171">
        <f t="shared" si="61"/>
        <v>-0.41240875912408759</v>
      </c>
      <c r="BC41" s="171">
        <f t="shared" si="61"/>
        <v>-0.35564853556485354</v>
      </c>
      <c r="BD41" s="326">
        <f t="shared" si="61"/>
        <v>-0.22448979591836735</v>
      </c>
      <c r="BE41" s="326">
        <f t="shared" si="61"/>
        <v>-0.26570048309178745</v>
      </c>
      <c r="BF41" s="201">
        <f t="shared" si="61"/>
        <v>-0.245</v>
      </c>
      <c r="BG41" s="77">
        <f t="shared" si="62"/>
        <v>19</v>
      </c>
      <c r="BH41" s="62">
        <f t="shared" si="62"/>
        <v>80</v>
      </c>
      <c r="BI41" s="63">
        <f t="shared" si="62"/>
        <v>169</v>
      </c>
      <c r="BJ41" s="63">
        <f t="shared" si="62"/>
        <v>146</v>
      </c>
      <c r="BK41" s="63">
        <f t="shared" si="62"/>
        <v>159</v>
      </c>
      <c r="BL41" s="63">
        <f t="shared" si="62"/>
        <v>146</v>
      </c>
      <c r="BM41" s="63">
        <f t="shared" si="62"/>
        <v>116</v>
      </c>
      <c r="BN41" s="63">
        <f t="shared" si="62"/>
        <v>54</v>
      </c>
      <c r="BO41" s="63">
        <f t="shared" si="62"/>
        <v>75</v>
      </c>
      <c r="BP41" s="63">
        <f t="shared" si="62"/>
        <v>86</v>
      </c>
      <c r="BQ41" s="63">
        <f t="shared" si="63"/>
        <v>76</v>
      </c>
      <c r="BR41" s="63">
        <f t="shared" si="63"/>
        <v>94</v>
      </c>
      <c r="BS41" s="63">
        <f t="shared" si="63"/>
        <v>38</v>
      </c>
      <c r="BT41" s="63">
        <f t="shared" si="63"/>
        <v>-51</v>
      </c>
      <c r="BU41" s="63">
        <f t="shared" si="63"/>
        <v>-135</v>
      </c>
      <c r="BV41" s="63">
        <f t="shared" si="63"/>
        <v>-119</v>
      </c>
      <c r="BW41" s="63">
        <f t="shared" si="63"/>
        <v>-132</v>
      </c>
      <c r="BX41" s="63">
        <f t="shared" si="63"/>
        <v>-113</v>
      </c>
      <c r="BY41" s="63">
        <f t="shared" si="63"/>
        <v>-85</v>
      </c>
      <c r="BZ41" s="339">
        <f t="shared" si="63"/>
        <v>-44</v>
      </c>
      <c r="CA41" s="339">
        <f t="shared" si="63"/>
        <v>-55</v>
      </c>
      <c r="CB41" s="359">
        <f t="shared" si="63"/>
        <v>-49</v>
      </c>
      <c r="CC41" s="367"/>
      <c r="CD41" s="61">
        <f>IF(ISERROR(GETPIVOTDATA("VALUE",'CSS WK pvt'!$J$2,"DT_FILE",CD$8,"COMMODITY",CD$6,"TRIM_CAT",TRIM(B41),"TRIM_LINE",A37))=TRUE,0,GETPIVOTDATA("VALUE",'CSS WK pvt'!$J$2,"DT_FILE",CD$8,"COMMODITY",CD$6,"TRIM_CAT",TRIM(B41),"TRIM_LINE",A37))</f>
        <v>151</v>
      </c>
    </row>
    <row r="42" spans="1:82" s="57" customFormat="1" x14ac:dyDescent="0.3">
      <c r="A42" s="140"/>
      <c r="B42" s="58" t="s">
        <v>34</v>
      </c>
      <c r="C42" s="77">
        <v>14</v>
      </c>
      <c r="D42" s="78">
        <v>14</v>
      </c>
      <c r="E42" s="78">
        <v>14</v>
      </c>
      <c r="F42" s="78">
        <v>13</v>
      </c>
      <c r="G42" s="78">
        <v>15</v>
      </c>
      <c r="H42" s="78">
        <v>19</v>
      </c>
      <c r="I42" s="78">
        <v>19</v>
      </c>
      <c r="J42" s="78">
        <v>17</v>
      </c>
      <c r="K42" s="78">
        <v>18</v>
      </c>
      <c r="L42" s="269">
        <v>16</v>
      </c>
      <c r="M42" s="79">
        <v>18</v>
      </c>
      <c r="N42" s="236">
        <v>11</v>
      </c>
      <c r="O42" s="78">
        <v>14</v>
      </c>
      <c r="P42" s="78">
        <v>22</v>
      </c>
      <c r="Q42" s="78">
        <v>42</v>
      </c>
      <c r="R42" s="78">
        <v>42</v>
      </c>
      <c r="S42" s="78">
        <v>45</v>
      </c>
      <c r="T42" s="78">
        <v>41</v>
      </c>
      <c r="U42" s="236">
        <v>41</v>
      </c>
      <c r="V42" s="236">
        <v>32</v>
      </c>
      <c r="W42" s="236">
        <v>31</v>
      </c>
      <c r="X42" s="269">
        <v>31</v>
      </c>
      <c r="Y42" s="296">
        <v>28</v>
      </c>
      <c r="Z42" s="236">
        <v>26</v>
      </c>
      <c r="AA42" s="236">
        <v>23</v>
      </c>
      <c r="AB42" s="236">
        <v>19</v>
      </c>
      <c r="AC42" s="236">
        <v>19</v>
      </c>
      <c r="AD42" s="236">
        <v>22</v>
      </c>
      <c r="AE42" s="236">
        <v>28</v>
      </c>
      <c r="AF42" s="236">
        <v>27</v>
      </c>
      <c r="AG42" s="236">
        <v>27</v>
      </c>
      <c r="AH42" s="236">
        <v>30</v>
      </c>
      <c r="AI42" s="78">
        <v>27</v>
      </c>
      <c r="AJ42" s="379">
        <v>26</v>
      </c>
      <c r="AK42" s="171">
        <f t="shared" si="60"/>
        <v>0</v>
      </c>
      <c r="AL42" s="171">
        <f t="shared" si="60"/>
        <v>0.5714285714285714</v>
      </c>
      <c r="AM42" s="171">
        <f t="shared" si="60"/>
        <v>2</v>
      </c>
      <c r="AN42" s="171">
        <f t="shared" si="60"/>
        <v>2.2307692307692308</v>
      </c>
      <c r="AO42" s="171">
        <f t="shared" si="60"/>
        <v>2</v>
      </c>
      <c r="AP42" s="171">
        <f t="shared" si="60"/>
        <v>1.1578947368421053</v>
      </c>
      <c r="AQ42" s="171">
        <f t="shared" si="60"/>
        <v>1.1578947368421053</v>
      </c>
      <c r="AR42" s="171">
        <f t="shared" si="60"/>
        <v>0.88235294117647056</v>
      </c>
      <c r="AS42" s="171">
        <f t="shared" si="60"/>
        <v>0.72222222222222221</v>
      </c>
      <c r="AT42" s="171">
        <f t="shared" si="60"/>
        <v>0.9375</v>
      </c>
      <c r="AU42" s="171">
        <f t="shared" si="61"/>
        <v>0.55555555555555558</v>
      </c>
      <c r="AV42" s="171">
        <f t="shared" si="61"/>
        <v>1.3636363636363635</v>
      </c>
      <c r="AW42" s="171">
        <f t="shared" si="61"/>
        <v>0.6428571428571429</v>
      </c>
      <c r="AX42" s="171">
        <f t="shared" si="61"/>
        <v>-0.13636363636363635</v>
      </c>
      <c r="AY42" s="171">
        <f t="shared" si="61"/>
        <v>-0.54761904761904767</v>
      </c>
      <c r="AZ42" s="171">
        <f t="shared" si="61"/>
        <v>-0.47619047619047616</v>
      </c>
      <c r="BA42" s="171">
        <f t="shared" si="61"/>
        <v>-0.37777777777777777</v>
      </c>
      <c r="BB42" s="171">
        <f t="shared" si="61"/>
        <v>-0.34146341463414637</v>
      </c>
      <c r="BC42" s="171">
        <f t="shared" si="61"/>
        <v>-0.34146341463414637</v>
      </c>
      <c r="BD42" s="326">
        <f t="shared" si="61"/>
        <v>-6.25E-2</v>
      </c>
      <c r="BE42" s="326">
        <f>IF(ISERROR((AI42-W42)/W42)=TRUE,0,(AI42-W42)/W42)</f>
        <v>-0.12903225806451613</v>
      </c>
      <c r="BF42" s="201">
        <f>IF(ISERROR((AJ42-X42)/X42)=TRUE,0,(AJ42-X42)/X42)</f>
        <v>-0.16129032258064516</v>
      </c>
      <c r="BG42" s="77">
        <f t="shared" si="62"/>
        <v>0</v>
      </c>
      <c r="BH42" s="62">
        <f t="shared" si="62"/>
        <v>8</v>
      </c>
      <c r="BI42" s="63">
        <f t="shared" si="62"/>
        <v>28</v>
      </c>
      <c r="BJ42" s="63">
        <f t="shared" si="62"/>
        <v>29</v>
      </c>
      <c r="BK42" s="63">
        <f t="shared" si="62"/>
        <v>30</v>
      </c>
      <c r="BL42" s="63">
        <f t="shared" si="62"/>
        <v>22</v>
      </c>
      <c r="BM42" s="63">
        <f t="shared" si="62"/>
        <v>22</v>
      </c>
      <c r="BN42" s="63">
        <f t="shared" si="62"/>
        <v>15</v>
      </c>
      <c r="BO42" s="63">
        <f t="shared" si="62"/>
        <v>13</v>
      </c>
      <c r="BP42" s="63">
        <f t="shared" si="62"/>
        <v>15</v>
      </c>
      <c r="BQ42" s="63">
        <f t="shared" si="63"/>
        <v>10</v>
      </c>
      <c r="BR42" s="63">
        <f t="shared" si="63"/>
        <v>15</v>
      </c>
      <c r="BS42" s="63">
        <f t="shared" si="63"/>
        <v>9</v>
      </c>
      <c r="BT42" s="63">
        <f t="shared" si="63"/>
        <v>-3</v>
      </c>
      <c r="BU42" s="63">
        <f t="shared" si="63"/>
        <v>-23</v>
      </c>
      <c r="BV42" s="63">
        <f t="shared" si="63"/>
        <v>-20</v>
      </c>
      <c r="BW42" s="63">
        <f t="shared" si="63"/>
        <v>-17</v>
      </c>
      <c r="BX42" s="63">
        <f t="shared" si="63"/>
        <v>-14</v>
      </c>
      <c r="BY42" s="63">
        <f t="shared" si="63"/>
        <v>-14</v>
      </c>
      <c r="BZ42" s="339">
        <f t="shared" si="63"/>
        <v>-2</v>
      </c>
      <c r="CA42" s="339">
        <f t="shared" si="63"/>
        <v>-4</v>
      </c>
      <c r="CB42" s="359">
        <f t="shared" si="63"/>
        <v>-5</v>
      </c>
      <c r="CC42" s="367"/>
      <c r="CD42" s="61">
        <f>IF(ISERROR(GETPIVOTDATA("VALUE",'CSS WK pvt'!$J$2,"DT_FILE",CD$8,"COMMODITY",CD$6,"TRIM_CAT",TRIM(B42),"TRIM_LINE",A37))=TRUE,0,GETPIVOTDATA("VALUE",'CSS WK pvt'!$J$2,"DT_FILE",CD$8,"COMMODITY",CD$6,"TRIM_CAT",TRIM(B42),"TRIM_LINE",A37))</f>
        <v>26</v>
      </c>
    </row>
    <row r="43" spans="1:82" s="70" customFormat="1" ht="15" thickBot="1" x14ac:dyDescent="0.35">
      <c r="A43" s="141"/>
      <c r="B43" s="64" t="s">
        <v>35</v>
      </c>
      <c r="C43" s="65">
        <f>SUM(C38:C42)</f>
        <v>17637</v>
      </c>
      <c r="D43" s="66">
        <f t="shared" ref="D43:CD43" si="64">SUM(D38:D42)</f>
        <v>19532</v>
      </c>
      <c r="E43" s="66">
        <f t="shared" si="64"/>
        <v>20715</v>
      </c>
      <c r="F43" s="66">
        <f t="shared" si="64"/>
        <v>22907</v>
      </c>
      <c r="G43" s="66">
        <f t="shared" si="64"/>
        <v>23742</v>
      </c>
      <c r="H43" s="66">
        <f t="shared" si="64"/>
        <v>24078</v>
      </c>
      <c r="I43" s="66">
        <f t="shared" si="64"/>
        <v>24109</v>
      </c>
      <c r="J43" s="66">
        <f t="shared" si="64"/>
        <v>23293</v>
      </c>
      <c r="K43" s="66">
        <f t="shared" si="64"/>
        <v>23215</v>
      </c>
      <c r="L43" s="267">
        <f t="shared" si="64"/>
        <v>23040</v>
      </c>
      <c r="M43" s="67">
        <f t="shared" si="64"/>
        <v>23067</v>
      </c>
      <c r="N43" s="234">
        <f t="shared" si="64"/>
        <v>21254</v>
      </c>
      <c r="O43" s="66">
        <f t="shared" si="64"/>
        <v>23353</v>
      </c>
      <c r="P43" s="66">
        <v>28995</v>
      </c>
      <c r="Q43" s="66">
        <v>33581</v>
      </c>
      <c r="R43" s="66">
        <v>34819</v>
      </c>
      <c r="S43" s="66">
        <v>35918</v>
      </c>
      <c r="T43" s="66">
        <v>37265</v>
      </c>
      <c r="U43" s="234">
        <v>36008</v>
      </c>
      <c r="V43" s="234">
        <v>35156</v>
      </c>
      <c r="W43" s="234">
        <v>35070</v>
      </c>
      <c r="X43" s="267">
        <v>34854</v>
      </c>
      <c r="Y43" s="294">
        <v>32408</v>
      </c>
      <c r="Z43" s="234">
        <v>31982</v>
      </c>
      <c r="AA43" s="234">
        <v>31044</v>
      </c>
      <c r="AB43" s="234">
        <v>33394</v>
      </c>
      <c r="AC43" s="234">
        <v>34813</v>
      </c>
      <c r="AD43" s="234">
        <v>34407</v>
      </c>
      <c r="AE43" s="234">
        <v>33229</v>
      </c>
      <c r="AF43" s="234">
        <v>31696</v>
      </c>
      <c r="AG43" s="234">
        <v>30512</v>
      </c>
      <c r="AH43" s="234">
        <v>29862</v>
      </c>
      <c r="AI43" s="66">
        <v>29433</v>
      </c>
      <c r="AJ43" s="377">
        <v>29346</v>
      </c>
      <c r="AK43" s="172">
        <f t="shared" si="60"/>
        <v>0.32409139876396215</v>
      </c>
      <c r="AL43" s="175">
        <f t="shared" si="60"/>
        <v>0.48448699569936515</v>
      </c>
      <c r="AM43" s="176">
        <f t="shared" si="60"/>
        <v>0.62109582428192134</v>
      </c>
      <c r="AN43" s="176">
        <f t="shared" si="60"/>
        <v>0.52001571572008554</v>
      </c>
      <c r="AO43" s="176">
        <f t="shared" si="60"/>
        <v>0.51284643248252038</v>
      </c>
      <c r="AP43" s="176">
        <f t="shared" si="60"/>
        <v>0.54767837860287394</v>
      </c>
      <c r="AQ43" s="176">
        <f t="shared" si="60"/>
        <v>0.49355012650877267</v>
      </c>
      <c r="AR43" s="176">
        <f t="shared" si="60"/>
        <v>0.50929463787403939</v>
      </c>
      <c r="AS43" s="176">
        <f t="shared" si="60"/>
        <v>0.51066121042429469</v>
      </c>
      <c r="AT43" s="176">
        <f t="shared" si="60"/>
        <v>0.51276041666666672</v>
      </c>
      <c r="AU43" s="176">
        <f t="shared" si="61"/>
        <v>0.40495079550873542</v>
      </c>
      <c r="AV43" s="176">
        <f t="shared" si="61"/>
        <v>0.50475204667356732</v>
      </c>
      <c r="AW43" s="176">
        <f t="shared" si="61"/>
        <v>0.32933670192266518</v>
      </c>
      <c r="AX43" s="176">
        <f t="shared" si="61"/>
        <v>0.15171581307121917</v>
      </c>
      <c r="AY43" s="176">
        <f t="shared" si="61"/>
        <v>3.6687412524939698E-2</v>
      </c>
      <c r="AZ43" s="176">
        <f t="shared" si="61"/>
        <v>-1.1832620121198196E-2</v>
      </c>
      <c r="BA43" s="176">
        <f t="shared" si="61"/>
        <v>-7.4864970209922596E-2</v>
      </c>
      <c r="BB43" s="176">
        <f t="shared" si="61"/>
        <v>-0.14944317724406278</v>
      </c>
      <c r="BC43" s="176">
        <f t="shared" si="61"/>
        <v>-0.1526327482781604</v>
      </c>
      <c r="BD43" s="327">
        <f t="shared" si="61"/>
        <v>-0.15058595972238026</v>
      </c>
      <c r="BE43" s="327">
        <f t="shared" si="61"/>
        <v>-0.16073567151411464</v>
      </c>
      <c r="BF43" s="177">
        <f t="shared" si="61"/>
        <v>-0.15803064210707524</v>
      </c>
      <c r="BG43" s="65">
        <f>SUM(BG38:BG42)</f>
        <v>5716</v>
      </c>
      <c r="BH43" s="68">
        <f t="shared" ref="BH43:BJ43" si="65">SUM(BH38:BH42)</f>
        <v>9463</v>
      </c>
      <c r="BI43" s="69">
        <f t="shared" si="65"/>
        <v>12866</v>
      </c>
      <c r="BJ43" s="69">
        <f t="shared" si="65"/>
        <v>11912</v>
      </c>
      <c r="BK43" s="69">
        <f t="shared" ref="BK43:BL43" si="66">SUM(BK38:BK42)</f>
        <v>12176</v>
      </c>
      <c r="BL43" s="69">
        <f t="shared" si="66"/>
        <v>13187</v>
      </c>
      <c r="BM43" s="69">
        <f t="shared" ref="BM43:BN43" si="67">SUM(BM38:BM42)</f>
        <v>11899</v>
      </c>
      <c r="BN43" s="69">
        <f t="shared" si="67"/>
        <v>11863</v>
      </c>
      <c r="BO43" s="69">
        <f t="shared" ref="BO43:BP43" si="68">SUM(BO38:BO42)</f>
        <v>11855</v>
      </c>
      <c r="BP43" s="69">
        <f t="shared" si="68"/>
        <v>11814</v>
      </c>
      <c r="BQ43" s="69">
        <f t="shared" ref="BQ43:BR43" si="69">SUM(BQ38:BQ42)</f>
        <v>9341</v>
      </c>
      <c r="BR43" s="69">
        <f t="shared" si="69"/>
        <v>10728</v>
      </c>
      <c r="BS43" s="69">
        <f t="shared" ref="BS43:BT43" si="70">SUM(BS38:BS42)</f>
        <v>7691</v>
      </c>
      <c r="BT43" s="69">
        <f t="shared" si="70"/>
        <v>4399</v>
      </c>
      <c r="BU43" s="69">
        <f t="shared" ref="BU43:BV43" si="71">SUM(BU38:BU42)</f>
        <v>1232</v>
      </c>
      <c r="BV43" s="69">
        <f t="shared" si="71"/>
        <v>-412</v>
      </c>
      <c r="BW43" s="69">
        <f t="shared" ref="BW43:BX43" si="72">SUM(BW38:BW42)</f>
        <v>-2689</v>
      </c>
      <c r="BX43" s="69">
        <f t="shared" si="72"/>
        <v>-5569</v>
      </c>
      <c r="BY43" s="69">
        <f t="shared" ref="BY43:BZ43" si="73">SUM(BY38:BY42)</f>
        <v>-5496</v>
      </c>
      <c r="BZ43" s="340">
        <f t="shared" si="73"/>
        <v>-5294</v>
      </c>
      <c r="CA43" s="340">
        <f>SUM(CA38:CA42)</f>
        <v>-5637</v>
      </c>
      <c r="CB43" s="340">
        <f>SUM(CB38:CB42)</f>
        <v>-5508</v>
      </c>
      <c r="CC43" s="368"/>
      <c r="CD43" s="67">
        <f t="shared" si="64"/>
        <v>29346</v>
      </c>
    </row>
    <row r="44" spans="1:82" s="38" customFormat="1" x14ac:dyDescent="0.3">
      <c r="A44" s="140">
        <f>+A37+1</f>
        <v>6</v>
      </c>
      <c r="B44" s="37" t="s">
        <v>23</v>
      </c>
      <c r="C44" s="87"/>
      <c r="D44" s="88"/>
      <c r="E44" s="88"/>
      <c r="F44" s="88"/>
      <c r="G44" s="88"/>
      <c r="H44" s="88"/>
      <c r="I44" s="88"/>
      <c r="J44" s="88"/>
      <c r="K44" s="88"/>
      <c r="L44" s="272"/>
      <c r="M44" s="89"/>
      <c r="N44" s="239"/>
      <c r="O44" s="88"/>
      <c r="P44" s="88"/>
      <c r="Q44" s="88"/>
      <c r="R44" s="88"/>
      <c r="S44" s="88"/>
      <c r="T44" s="88"/>
      <c r="U44" s="239"/>
      <c r="V44" s="239"/>
      <c r="W44" s="239"/>
      <c r="X44" s="279"/>
      <c r="Y44" s="299"/>
      <c r="Z44" s="239"/>
      <c r="AA44" s="239"/>
      <c r="AB44" s="239"/>
      <c r="AC44" s="239"/>
      <c r="AD44" s="239"/>
      <c r="AE44" s="239"/>
      <c r="AF44" s="239"/>
      <c r="AG44" s="239"/>
      <c r="AH44" s="239"/>
      <c r="AI44" s="88"/>
      <c r="AJ44" s="382"/>
      <c r="AK44" s="194"/>
      <c r="AL44" s="195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328"/>
      <c r="BE44" s="328"/>
      <c r="BF44" s="197"/>
      <c r="BG44" s="87"/>
      <c r="BH44" s="90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344"/>
      <c r="CA44" s="344"/>
      <c r="CB44" s="344"/>
      <c r="CC44" s="369"/>
      <c r="CD44" s="89"/>
    </row>
    <row r="45" spans="1:82" s="38" customFormat="1" x14ac:dyDescent="0.3">
      <c r="A45" s="140"/>
      <c r="B45" s="39" t="s">
        <v>30</v>
      </c>
      <c r="C45" s="40">
        <v>7200858.8600000003</v>
      </c>
      <c r="D45" s="41">
        <v>7610013.6399999997</v>
      </c>
      <c r="E45" s="41">
        <v>5193594.49</v>
      </c>
      <c r="F45" s="41">
        <v>3077455.57</v>
      </c>
      <c r="G45" s="41">
        <v>2539827.44</v>
      </c>
      <c r="H45" s="41">
        <v>1773303.61</v>
      </c>
      <c r="I45" s="41">
        <v>1692229.04</v>
      </c>
      <c r="J45" s="41">
        <v>1663539.47</v>
      </c>
      <c r="K45" s="41">
        <v>2297456.77</v>
      </c>
      <c r="L45" s="275">
        <v>2963298.5</v>
      </c>
      <c r="M45" s="42">
        <v>5066087.45</v>
      </c>
      <c r="N45" s="240">
        <v>7519310.4800000004</v>
      </c>
      <c r="O45" s="41">
        <v>8003626.3300000001</v>
      </c>
      <c r="P45" s="41">
        <v>7558729</v>
      </c>
      <c r="Q45" s="41">
        <v>6228666</v>
      </c>
      <c r="R45" s="41">
        <v>5407444</v>
      </c>
      <c r="S45" s="41">
        <v>2412490</v>
      </c>
      <c r="T45" s="41">
        <v>2104214</v>
      </c>
      <c r="U45" s="240">
        <v>2052523</v>
      </c>
      <c r="V45" s="240">
        <v>2180959</v>
      </c>
      <c r="W45" s="240">
        <v>2408703</v>
      </c>
      <c r="X45" s="275">
        <v>4307600</v>
      </c>
      <c r="Y45" s="300">
        <v>6102051</v>
      </c>
      <c r="Z45" s="240">
        <v>9519342</v>
      </c>
      <c r="AA45" s="240">
        <v>10120191</v>
      </c>
      <c r="AB45" s="240">
        <v>8621679</v>
      </c>
      <c r="AC45" s="240">
        <v>5823949</v>
      </c>
      <c r="AD45" s="240">
        <v>4175415</v>
      </c>
      <c r="AE45" s="240">
        <v>2273716</v>
      </c>
      <c r="AF45" s="240">
        <v>1726974</v>
      </c>
      <c r="AG45" s="240">
        <v>1761633</v>
      </c>
      <c r="AH45" s="240">
        <v>1824048</v>
      </c>
      <c r="AI45" s="41">
        <v>2275043</v>
      </c>
      <c r="AJ45" s="383">
        <v>3397618</v>
      </c>
      <c r="AK45" s="171">
        <f t="shared" ref="AK45:AT50" si="74">IF(ISERROR((O45-C45)/C45)=TRUE,0,(O45-C45)/C45)</f>
        <v>0.11148218366829643</v>
      </c>
      <c r="AL45" s="171">
        <f t="shared" si="74"/>
        <v>-6.739099616121012E-3</v>
      </c>
      <c r="AM45" s="171">
        <f t="shared" si="74"/>
        <v>0.19929771413478214</v>
      </c>
      <c r="AN45" s="171">
        <f t="shared" si="74"/>
        <v>0.75711521320192454</v>
      </c>
      <c r="AO45" s="171">
        <f t="shared" si="74"/>
        <v>-5.0136256500953442E-2</v>
      </c>
      <c r="AP45" s="171">
        <f t="shared" si="74"/>
        <v>0.18660673115079254</v>
      </c>
      <c r="AQ45" s="171">
        <f t="shared" si="74"/>
        <v>0.21291087168673098</v>
      </c>
      <c r="AR45" s="171">
        <f t="shared" si="74"/>
        <v>0.31103531916799065</v>
      </c>
      <c r="AS45" s="171">
        <f t="shared" si="74"/>
        <v>4.8421468230716691E-2</v>
      </c>
      <c r="AT45" s="171">
        <f t="shared" si="74"/>
        <v>0.4536503831794198</v>
      </c>
      <c r="AU45" s="171">
        <f t="shared" ref="AU45:BF50" si="75">IF(ISERROR((Y45-M45)/M45)=TRUE,0,(Y45-M45)/M45)</f>
        <v>0.20448986722485413</v>
      </c>
      <c r="AV45" s="171">
        <f t="shared" si="75"/>
        <v>0.26598602695283297</v>
      </c>
      <c r="AW45" s="171">
        <f t="shared" si="75"/>
        <v>0.26445071055684827</v>
      </c>
      <c r="AX45" s="171">
        <f t="shared" si="75"/>
        <v>0.14062549404800728</v>
      </c>
      <c r="AY45" s="171">
        <f t="shared" si="75"/>
        <v>-6.4976513430002505E-2</v>
      </c>
      <c r="AZ45" s="171">
        <f t="shared" si="75"/>
        <v>-0.22783943763449052</v>
      </c>
      <c r="BA45" s="171">
        <f t="shared" si="75"/>
        <v>-5.7523139992290126E-2</v>
      </c>
      <c r="BB45" s="171">
        <f t="shared" si="75"/>
        <v>-0.17927834336241466</v>
      </c>
      <c r="BC45" s="171">
        <f t="shared" si="75"/>
        <v>-0.14172313781623885</v>
      </c>
      <c r="BD45" s="326">
        <f t="shared" si="75"/>
        <v>-0.16364865180867683</v>
      </c>
      <c r="BE45" s="326">
        <f t="shared" si="75"/>
        <v>-5.5490444442507024E-2</v>
      </c>
      <c r="BF45" s="201">
        <f t="shared" si="75"/>
        <v>-0.2112503482217476</v>
      </c>
      <c r="BG45" s="40">
        <f t="shared" ref="BG45:BP49" si="76">O45-C45</f>
        <v>802767.46999999974</v>
      </c>
      <c r="BH45" s="62">
        <f t="shared" si="76"/>
        <v>-51284.639999999665</v>
      </c>
      <c r="BI45" s="63">
        <f t="shared" si="76"/>
        <v>1035071.5099999998</v>
      </c>
      <c r="BJ45" s="63">
        <f t="shared" si="76"/>
        <v>2329988.4300000002</v>
      </c>
      <c r="BK45" s="63">
        <f t="shared" si="76"/>
        <v>-127337.43999999994</v>
      </c>
      <c r="BL45" s="63">
        <f t="shared" si="76"/>
        <v>330910.3899999999</v>
      </c>
      <c r="BM45" s="63">
        <f t="shared" si="76"/>
        <v>360293.95999999996</v>
      </c>
      <c r="BN45" s="63">
        <f t="shared" si="76"/>
        <v>517419.53</v>
      </c>
      <c r="BO45" s="63">
        <f t="shared" si="76"/>
        <v>111246.22999999998</v>
      </c>
      <c r="BP45" s="63">
        <f t="shared" si="76"/>
        <v>1344301.5</v>
      </c>
      <c r="BQ45" s="63">
        <f t="shared" ref="BQ45:CB49" si="77">Y45-M45</f>
        <v>1035963.5499999998</v>
      </c>
      <c r="BR45" s="63">
        <f t="shared" si="77"/>
        <v>2000031.5199999996</v>
      </c>
      <c r="BS45" s="63">
        <f t="shared" si="77"/>
        <v>2116564.67</v>
      </c>
      <c r="BT45" s="63">
        <f t="shared" si="77"/>
        <v>1062950</v>
      </c>
      <c r="BU45" s="63">
        <f t="shared" si="77"/>
        <v>-404717</v>
      </c>
      <c r="BV45" s="63">
        <f t="shared" si="77"/>
        <v>-1232029</v>
      </c>
      <c r="BW45" s="63">
        <f t="shared" si="77"/>
        <v>-138774</v>
      </c>
      <c r="BX45" s="63">
        <f t="shared" si="77"/>
        <v>-377240</v>
      </c>
      <c r="BY45" s="63">
        <f t="shared" si="77"/>
        <v>-290890</v>
      </c>
      <c r="BZ45" s="339">
        <f t="shared" si="77"/>
        <v>-356911</v>
      </c>
      <c r="CA45" s="339">
        <f t="shared" si="77"/>
        <v>-133660</v>
      </c>
      <c r="CB45" s="360">
        <f t="shared" si="77"/>
        <v>-909982</v>
      </c>
      <c r="CC45" s="369"/>
      <c r="CD45" s="61">
        <f>IF(ISERROR(GETPIVOTDATA("VALUE",'CSS WK pvt'!$J$2,"DT_FILE",CD$8,"COMMODITY",CD$6,"TRIM_CAT",TRIM(B45),"TRIM_LINE",A44))=TRUE,0,GETPIVOTDATA("VALUE",'CSS WK pvt'!$J$2,"DT_FILE",CD$8,"COMMODITY",CD$6,"TRIM_CAT",TRIM(B45),"TRIM_LINE",A44))</f>
        <v>3397618</v>
      </c>
    </row>
    <row r="46" spans="1:82" s="38" customFormat="1" x14ac:dyDescent="0.3">
      <c r="A46" s="140"/>
      <c r="B46" s="39" t="s">
        <v>31</v>
      </c>
      <c r="C46" s="40">
        <v>1735646.42</v>
      </c>
      <c r="D46" s="41">
        <v>1708636.9</v>
      </c>
      <c r="E46" s="41">
        <v>1150702.98</v>
      </c>
      <c r="F46" s="41">
        <v>600476.67000000004</v>
      </c>
      <c r="G46" s="41">
        <v>438601.55</v>
      </c>
      <c r="H46" s="41">
        <v>303780.27</v>
      </c>
      <c r="I46" s="41">
        <v>289911.14</v>
      </c>
      <c r="J46" s="41">
        <v>309782.49</v>
      </c>
      <c r="K46" s="41">
        <v>473186.83</v>
      </c>
      <c r="L46" s="275">
        <v>638140.68999999994</v>
      </c>
      <c r="M46" s="42">
        <v>1082244.6299999999</v>
      </c>
      <c r="N46" s="41">
        <v>1067624.1100000001</v>
      </c>
      <c r="O46" s="42">
        <v>999449.82</v>
      </c>
      <c r="P46" s="41">
        <v>880753</v>
      </c>
      <c r="Q46" s="41">
        <v>742287</v>
      </c>
      <c r="R46" s="41">
        <v>662920</v>
      </c>
      <c r="S46" s="41">
        <v>329931</v>
      </c>
      <c r="T46" s="41">
        <v>265058</v>
      </c>
      <c r="U46" s="240">
        <v>250403</v>
      </c>
      <c r="V46" s="240">
        <v>289064</v>
      </c>
      <c r="W46" s="240">
        <v>274495</v>
      </c>
      <c r="X46" s="275">
        <v>501718</v>
      </c>
      <c r="Y46" s="300">
        <v>721352</v>
      </c>
      <c r="Z46" s="240">
        <v>1180823</v>
      </c>
      <c r="AA46" s="240">
        <v>1269200</v>
      </c>
      <c r="AB46" s="240">
        <v>1065686</v>
      </c>
      <c r="AC46" s="240">
        <v>801613</v>
      </c>
      <c r="AD46" s="240">
        <v>560845</v>
      </c>
      <c r="AE46" s="240">
        <v>503660</v>
      </c>
      <c r="AF46" s="240">
        <v>336832</v>
      </c>
      <c r="AG46" s="240">
        <v>305483</v>
      </c>
      <c r="AH46" s="240">
        <v>305216</v>
      </c>
      <c r="AI46" s="41">
        <v>377932</v>
      </c>
      <c r="AJ46" s="383">
        <v>602798</v>
      </c>
      <c r="AK46" s="171">
        <f t="shared" si="74"/>
        <v>-0.42416277389031803</v>
      </c>
      <c r="AL46" s="171">
        <f t="shared" si="74"/>
        <v>-0.48452886625590258</v>
      </c>
      <c r="AM46" s="171">
        <f t="shared" si="74"/>
        <v>-0.35492736796423346</v>
      </c>
      <c r="AN46" s="171">
        <f t="shared" si="74"/>
        <v>0.10398960212725659</v>
      </c>
      <c r="AO46" s="171">
        <f t="shared" si="74"/>
        <v>-0.24776599626699905</v>
      </c>
      <c r="AP46" s="171">
        <f t="shared" si="74"/>
        <v>-0.12746802154070117</v>
      </c>
      <c r="AQ46" s="171">
        <f t="shared" si="74"/>
        <v>-0.13627672258472032</v>
      </c>
      <c r="AR46" s="171">
        <f t="shared" si="74"/>
        <v>-6.6880765275016005E-2</v>
      </c>
      <c r="AS46" s="171">
        <f t="shared" si="74"/>
        <v>-0.41990143723991646</v>
      </c>
      <c r="AT46" s="171">
        <f t="shared" si="74"/>
        <v>-0.21378152519940385</v>
      </c>
      <c r="AU46" s="171">
        <f t="shared" si="75"/>
        <v>-0.33346677820891563</v>
      </c>
      <c r="AV46" s="171">
        <f t="shared" si="75"/>
        <v>0.10602878760390666</v>
      </c>
      <c r="AW46" s="171">
        <f t="shared" si="75"/>
        <v>0.26989867285182967</v>
      </c>
      <c r="AX46" s="171">
        <f t="shared" si="75"/>
        <v>0.20997146759647711</v>
      </c>
      <c r="AY46" s="171">
        <f t="shared" si="75"/>
        <v>7.9923264182182902E-2</v>
      </c>
      <c r="AZ46" s="171">
        <f t="shared" si="75"/>
        <v>-0.15397785554818078</v>
      </c>
      <c r="BA46" s="171">
        <f t="shared" si="75"/>
        <v>0.52656161439816207</v>
      </c>
      <c r="BB46" s="171">
        <f t="shared" si="75"/>
        <v>0.27078601664541346</v>
      </c>
      <c r="BC46" s="171">
        <f t="shared" si="75"/>
        <v>0.21996541574981129</v>
      </c>
      <c r="BD46" s="326">
        <f t="shared" si="75"/>
        <v>5.5876899233387761E-2</v>
      </c>
      <c r="BE46" s="326">
        <f t="shared" si="75"/>
        <v>0.37682653600247729</v>
      </c>
      <c r="BF46" s="201">
        <f t="shared" si="75"/>
        <v>0.20146775678767753</v>
      </c>
      <c r="BG46" s="40">
        <f t="shared" si="76"/>
        <v>-736196.6</v>
      </c>
      <c r="BH46" s="62">
        <f t="shared" si="76"/>
        <v>-827883.89999999991</v>
      </c>
      <c r="BI46" s="63">
        <f t="shared" si="76"/>
        <v>-408415.98</v>
      </c>
      <c r="BJ46" s="63">
        <f t="shared" si="76"/>
        <v>62443.329999999958</v>
      </c>
      <c r="BK46" s="63">
        <f t="shared" si="76"/>
        <v>-108670.54999999999</v>
      </c>
      <c r="BL46" s="63">
        <f t="shared" si="76"/>
        <v>-38722.270000000019</v>
      </c>
      <c r="BM46" s="63">
        <f t="shared" si="76"/>
        <v>-39508.140000000014</v>
      </c>
      <c r="BN46" s="63">
        <f t="shared" si="76"/>
        <v>-20718.489999999991</v>
      </c>
      <c r="BO46" s="63">
        <f t="shared" si="76"/>
        <v>-198691.83000000002</v>
      </c>
      <c r="BP46" s="63">
        <f t="shared" si="76"/>
        <v>-136422.68999999994</v>
      </c>
      <c r="BQ46" s="63">
        <f t="shared" si="77"/>
        <v>-360892.62999999989</v>
      </c>
      <c r="BR46" s="63">
        <f t="shared" si="77"/>
        <v>113198.8899999999</v>
      </c>
      <c r="BS46" s="63">
        <f t="shared" si="77"/>
        <v>269750.18000000005</v>
      </c>
      <c r="BT46" s="63">
        <f t="shared" si="77"/>
        <v>184933</v>
      </c>
      <c r="BU46" s="63">
        <f t="shared" si="77"/>
        <v>59326</v>
      </c>
      <c r="BV46" s="63">
        <f t="shared" si="77"/>
        <v>-102075</v>
      </c>
      <c r="BW46" s="63">
        <f t="shared" si="77"/>
        <v>173729</v>
      </c>
      <c r="BX46" s="63">
        <f t="shared" si="77"/>
        <v>71774</v>
      </c>
      <c r="BY46" s="63">
        <f t="shared" si="77"/>
        <v>55080</v>
      </c>
      <c r="BZ46" s="339">
        <f t="shared" si="77"/>
        <v>16152</v>
      </c>
      <c r="CA46" s="339">
        <f t="shared" si="77"/>
        <v>103437</v>
      </c>
      <c r="CB46" s="360">
        <f t="shared" si="77"/>
        <v>101080</v>
      </c>
      <c r="CC46" s="369"/>
      <c r="CD46" s="61">
        <f>IF(ISERROR(GETPIVOTDATA("VALUE",'CSS WK pvt'!$J$2,"DT_FILE",CD$8,"COMMODITY",CD$6,"TRIM_CAT",TRIM(B46),"TRIM_LINE",A44))=TRUE,0,GETPIVOTDATA("VALUE",'CSS WK pvt'!$J$2,"DT_FILE",CD$8,"COMMODITY",CD$6,"TRIM_CAT",TRIM(B46),"TRIM_LINE",A44))</f>
        <v>602798</v>
      </c>
    </row>
    <row r="47" spans="1:82" s="38" customFormat="1" x14ac:dyDescent="0.3">
      <c r="A47" s="140"/>
      <c r="B47" s="39" t="s">
        <v>32</v>
      </c>
      <c r="C47" s="40">
        <v>748062.74</v>
      </c>
      <c r="D47" s="41">
        <v>838850.9</v>
      </c>
      <c r="E47" s="41">
        <v>472798.92</v>
      </c>
      <c r="F47" s="41">
        <v>240876.88</v>
      </c>
      <c r="G47" s="41">
        <v>200855.56</v>
      </c>
      <c r="H47" s="41">
        <v>147483.19</v>
      </c>
      <c r="I47" s="41">
        <v>176237.11</v>
      </c>
      <c r="J47" s="41">
        <v>146582.34</v>
      </c>
      <c r="K47" s="41">
        <v>203832.13</v>
      </c>
      <c r="L47" s="275">
        <v>277291.51</v>
      </c>
      <c r="M47" s="42">
        <v>472860.88</v>
      </c>
      <c r="N47" s="41">
        <v>718306.24</v>
      </c>
      <c r="O47" s="42">
        <v>945157.18</v>
      </c>
      <c r="P47" s="41">
        <v>1109718</v>
      </c>
      <c r="Q47" s="41">
        <v>594687</v>
      </c>
      <c r="R47" s="41">
        <v>444685</v>
      </c>
      <c r="S47" s="41">
        <v>201491</v>
      </c>
      <c r="T47" s="41">
        <v>181741</v>
      </c>
      <c r="U47" s="240">
        <v>176435</v>
      </c>
      <c r="V47" s="240">
        <v>186334</v>
      </c>
      <c r="W47" s="240">
        <v>206463</v>
      </c>
      <c r="X47" s="275">
        <v>396344</v>
      </c>
      <c r="Y47" s="300">
        <v>621252</v>
      </c>
      <c r="Z47" s="240">
        <v>944069</v>
      </c>
      <c r="AA47" s="240">
        <v>1010079</v>
      </c>
      <c r="AB47" s="240">
        <v>772908</v>
      </c>
      <c r="AC47" s="240">
        <v>463022</v>
      </c>
      <c r="AD47" s="240">
        <v>346143</v>
      </c>
      <c r="AE47" s="240">
        <v>203571</v>
      </c>
      <c r="AF47" s="240">
        <v>160060</v>
      </c>
      <c r="AG47" s="240">
        <v>186896</v>
      </c>
      <c r="AH47" s="240">
        <v>196974</v>
      </c>
      <c r="AI47" s="41">
        <v>242842</v>
      </c>
      <c r="AJ47" s="383">
        <v>382060</v>
      </c>
      <c r="AK47" s="171">
        <f t="shared" si="74"/>
        <v>0.26347314130362925</v>
      </c>
      <c r="AL47" s="171">
        <f t="shared" si="74"/>
        <v>0.3229025563422534</v>
      </c>
      <c r="AM47" s="171">
        <f t="shared" si="74"/>
        <v>0.25780109649996669</v>
      </c>
      <c r="AN47" s="171">
        <f t="shared" si="74"/>
        <v>0.84610909938720558</v>
      </c>
      <c r="AO47" s="171">
        <f t="shared" si="74"/>
        <v>3.1636664675849767E-3</v>
      </c>
      <c r="AP47" s="171">
        <f t="shared" si="74"/>
        <v>0.23228281134955106</v>
      </c>
      <c r="AQ47" s="171">
        <f t="shared" si="74"/>
        <v>1.1228622620968647E-3</v>
      </c>
      <c r="AR47" s="171">
        <f t="shared" si="74"/>
        <v>0.27118996735896017</v>
      </c>
      <c r="AS47" s="171">
        <f t="shared" si="74"/>
        <v>1.2907042672811177E-2</v>
      </c>
      <c r="AT47" s="171">
        <f t="shared" si="74"/>
        <v>0.4293405521142713</v>
      </c>
      <c r="AU47" s="171">
        <f t="shared" si="75"/>
        <v>0.31381559836373013</v>
      </c>
      <c r="AV47" s="171">
        <f t="shared" si="75"/>
        <v>0.31429875925900352</v>
      </c>
      <c r="AW47" s="171">
        <f t="shared" si="75"/>
        <v>6.8688913731787912E-2</v>
      </c>
      <c r="AX47" s="171">
        <f t="shared" si="75"/>
        <v>-0.30350954026157995</v>
      </c>
      <c r="AY47" s="171">
        <f t="shared" si="75"/>
        <v>-0.22140218299710604</v>
      </c>
      <c r="AZ47" s="171">
        <f t="shared" si="75"/>
        <v>-0.22159955923856212</v>
      </c>
      <c r="BA47" s="171">
        <f t="shared" si="75"/>
        <v>1.0323041723947967E-2</v>
      </c>
      <c r="BB47" s="171">
        <f t="shared" si="75"/>
        <v>-0.11929614121194447</v>
      </c>
      <c r="BC47" s="171">
        <f t="shared" si="75"/>
        <v>5.9290957009663615E-2</v>
      </c>
      <c r="BD47" s="326">
        <f t="shared" si="75"/>
        <v>5.7101763499951698E-2</v>
      </c>
      <c r="BE47" s="326">
        <f t="shared" si="75"/>
        <v>0.17620106266013766</v>
      </c>
      <c r="BF47" s="201">
        <f t="shared" si="75"/>
        <v>-3.603940011707002E-2</v>
      </c>
      <c r="BG47" s="40">
        <f t="shared" si="76"/>
        <v>197094.44000000006</v>
      </c>
      <c r="BH47" s="62">
        <f t="shared" si="76"/>
        <v>270867.09999999998</v>
      </c>
      <c r="BI47" s="63">
        <f t="shared" si="76"/>
        <v>121888.08000000002</v>
      </c>
      <c r="BJ47" s="63">
        <f t="shared" si="76"/>
        <v>203808.12</v>
      </c>
      <c r="BK47" s="63">
        <f t="shared" si="76"/>
        <v>635.44000000000233</v>
      </c>
      <c r="BL47" s="63">
        <f t="shared" si="76"/>
        <v>34257.81</v>
      </c>
      <c r="BM47" s="63">
        <f t="shared" si="76"/>
        <v>197.89000000001397</v>
      </c>
      <c r="BN47" s="63">
        <f t="shared" si="76"/>
        <v>39751.660000000003</v>
      </c>
      <c r="BO47" s="63">
        <f t="shared" si="76"/>
        <v>2630.8699999999953</v>
      </c>
      <c r="BP47" s="63">
        <f t="shared" si="76"/>
        <v>119052.48999999999</v>
      </c>
      <c r="BQ47" s="63">
        <f t="shared" si="77"/>
        <v>148391.12</v>
      </c>
      <c r="BR47" s="63">
        <f t="shared" si="77"/>
        <v>225762.76</v>
      </c>
      <c r="BS47" s="63">
        <f t="shared" si="77"/>
        <v>64921.819999999949</v>
      </c>
      <c r="BT47" s="63">
        <f t="shared" si="77"/>
        <v>-336810</v>
      </c>
      <c r="BU47" s="63">
        <f t="shared" si="77"/>
        <v>-131665</v>
      </c>
      <c r="BV47" s="63">
        <f t="shared" si="77"/>
        <v>-98542</v>
      </c>
      <c r="BW47" s="63">
        <f t="shared" si="77"/>
        <v>2080</v>
      </c>
      <c r="BX47" s="63">
        <f t="shared" si="77"/>
        <v>-21681</v>
      </c>
      <c r="BY47" s="63">
        <f t="shared" si="77"/>
        <v>10461</v>
      </c>
      <c r="BZ47" s="339">
        <f t="shared" si="77"/>
        <v>10640</v>
      </c>
      <c r="CA47" s="339">
        <f t="shared" si="77"/>
        <v>36379</v>
      </c>
      <c r="CB47" s="360">
        <f t="shared" si="77"/>
        <v>-14284</v>
      </c>
      <c r="CC47" s="369"/>
      <c r="CD47" s="61">
        <f>IF(ISERROR(GETPIVOTDATA("VALUE",'CSS WK pvt'!$J$2,"DT_FILE",CD$8,"COMMODITY",CD$6,"TRIM_CAT",TRIM(B47),"TRIM_LINE",A44))=TRUE,0,GETPIVOTDATA("VALUE",'CSS WK pvt'!$J$2,"DT_FILE",CD$8,"COMMODITY",CD$6,"TRIM_CAT",TRIM(B47),"TRIM_LINE",A44))</f>
        <v>382060</v>
      </c>
    </row>
    <row r="48" spans="1:82" s="38" customFormat="1" x14ac:dyDescent="0.3">
      <c r="A48" s="140"/>
      <c r="B48" s="39" t="s">
        <v>33</v>
      </c>
      <c r="C48" s="40">
        <v>876449.77</v>
      </c>
      <c r="D48" s="41">
        <v>930671.42</v>
      </c>
      <c r="E48" s="41">
        <v>608276.87</v>
      </c>
      <c r="F48" s="41">
        <v>373744.56</v>
      </c>
      <c r="G48" s="41">
        <v>334710.89</v>
      </c>
      <c r="H48" s="41">
        <v>230159.04</v>
      </c>
      <c r="I48" s="41">
        <v>222364.83</v>
      </c>
      <c r="J48" s="41">
        <v>272219.13</v>
      </c>
      <c r="K48" s="41">
        <v>377976.33</v>
      </c>
      <c r="L48" s="275">
        <v>471538.91</v>
      </c>
      <c r="M48" s="42">
        <v>509907.97</v>
      </c>
      <c r="N48" s="41">
        <v>716930.24</v>
      </c>
      <c r="O48" s="42">
        <v>819108.33</v>
      </c>
      <c r="P48" s="41">
        <v>1175746</v>
      </c>
      <c r="Q48" s="41">
        <v>653197</v>
      </c>
      <c r="R48" s="41">
        <v>577265</v>
      </c>
      <c r="S48" s="41">
        <v>353440</v>
      </c>
      <c r="T48" s="41">
        <v>259508</v>
      </c>
      <c r="U48" s="240">
        <v>280501</v>
      </c>
      <c r="V48" s="240">
        <v>307189</v>
      </c>
      <c r="W48" s="240">
        <v>331907</v>
      </c>
      <c r="X48" s="275">
        <v>637283</v>
      </c>
      <c r="Y48" s="300">
        <v>823221</v>
      </c>
      <c r="Z48" s="240">
        <v>1023074</v>
      </c>
      <c r="AA48" s="240">
        <v>957412</v>
      </c>
      <c r="AB48" s="240">
        <v>767519</v>
      </c>
      <c r="AC48" s="240">
        <v>511780</v>
      </c>
      <c r="AD48" s="240">
        <v>453887</v>
      </c>
      <c r="AE48" s="240">
        <v>372258</v>
      </c>
      <c r="AF48" s="240">
        <v>229426</v>
      </c>
      <c r="AG48" s="240">
        <v>250400</v>
      </c>
      <c r="AH48" s="240">
        <v>421149</v>
      </c>
      <c r="AI48" s="41">
        <v>473111</v>
      </c>
      <c r="AJ48" s="383">
        <v>667271</v>
      </c>
      <c r="AK48" s="171">
        <f t="shared" si="74"/>
        <v>-6.542467345276394E-2</v>
      </c>
      <c r="AL48" s="171">
        <f t="shared" si="74"/>
        <v>0.26333094015071395</v>
      </c>
      <c r="AM48" s="171">
        <f t="shared" si="74"/>
        <v>7.3848163912594619E-2</v>
      </c>
      <c r="AN48" s="171">
        <f t="shared" si="74"/>
        <v>0.54454422025567406</v>
      </c>
      <c r="AO48" s="171">
        <f t="shared" si="74"/>
        <v>5.5956081978689086E-2</v>
      </c>
      <c r="AP48" s="171">
        <f t="shared" si="74"/>
        <v>0.12751599937156494</v>
      </c>
      <c r="AQ48" s="171">
        <f t="shared" si="74"/>
        <v>0.26144498660152332</v>
      </c>
      <c r="AR48" s="171">
        <f t="shared" si="74"/>
        <v>0.12846220616457041</v>
      </c>
      <c r="AS48" s="171">
        <f t="shared" si="74"/>
        <v>-0.12188416666197065</v>
      </c>
      <c r="AT48" s="171">
        <f t="shared" si="74"/>
        <v>0.35149610453143737</v>
      </c>
      <c r="AU48" s="171">
        <f t="shared" si="75"/>
        <v>0.61445015264225045</v>
      </c>
      <c r="AV48" s="171">
        <f t="shared" si="75"/>
        <v>0.42702029140241038</v>
      </c>
      <c r="AW48" s="171">
        <f t="shared" si="75"/>
        <v>0.16884661641763557</v>
      </c>
      <c r="AX48" s="171">
        <f t="shared" si="75"/>
        <v>-0.34720679466483406</v>
      </c>
      <c r="AY48" s="171">
        <f t="shared" si="75"/>
        <v>-0.21649976959477768</v>
      </c>
      <c r="AZ48" s="171">
        <f t="shared" si="75"/>
        <v>-0.21372853022442032</v>
      </c>
      <c r="BA48" s="171">
        <f t="shared" si="75"/>
        <v>5.3242417383431419E-2</v>
      </c>
      <c r="BB48" s="171">
        <f t="shared" si="75"/>
        <v>-0.11591935508731908</v>
      </c>
      <c r="BC48" s="171">
        <f t="shared" si="75"/>
        <v>-0.10731156038659399</v>
      </c>
      <c r="BD48" s="326">
        <f t="shared" si="75"/>
        <v>0.37097682534205328</v>
      </c>
      <c r="BE48" s="326">
        <f t="shared" si="75"/>
        <v>0.42543242534806436</v>
      </c>
      <c r="BF48" s="201">
        <f t="shared" si="75"/>
        <v>4.7056017499289955E-2</v>
      </c>
      <c r="BG48" s="40">
        <f t="shared" si="76"/>
        <v>-57341.440000000061</v>
      </c>
      <c r="BH48" s="62">
        <f t="shared" si="76"/>
        <v>245074.57999999996</v>
      </c>
      <c r="BI48" s="63">
        <f t="shared" si="76"/>
        <v>44920.130000000005</v>
      </c>
      <c r="BJ48" s="63">
        <f t="shared" si="76"/>
        <v>203520.44</v>
      </c>
      <c r="BK48" s="63">
        <f t="shared" si="76"/>
        <v>18729.109999999986</v>
      </c>
      <c r="BL48" s="63">
        <f t="shared" si="76"/>
        <v>29348.959999999992</v>
      </c>
      <c r="BM48" s="63">
        <f t="shared" si="76"/>
        <v>58136.170000000013</v>
      </c>
      <c r="BN48" s="63">
        <f t="shared" si="76"/>
        <v>34969.869999999995</v>
      </c>
      <c r="BO48" s="63">
        <f t="shared" si="76"/>
        <v>-46069.330000000016</v>
      </c>
      <c r="BP48" s="63">
        <f t="shared" si="76"/>
        <v>165744.09000000003</v>
      </c>
      <c r="BQ48" s="63">
        <f t="shared" si="77"/>
        <v>313313.03000000003</v>
      </c>
      <c r="BR48" s="63">
        <f t="shared" si="77"/>
        <v>306143.76</v>
      </c>
      <c r="BS48" s="63">
        <f t="shared" si="77"/>
        <v>138303.67000000004</v>
      </c>
      <c r="BT48" s="63">
        <f t="shared" si="77"/>
        <v>-408227</v>
      </c>
      <c r="BU48" s="63">
        <f t="shared" si="77"/>
        <v>-141417</v>
      </c>
      <c r="BV48" s="63">
        <f t="shared" si="77"/>
        <v>-123378</v>
      </c>
      <c r="BW48" s="63">
        <f t="shared" si="77"/>
        <v>18818</v>
      </c>
      <c r="BX48" s="63">
        <f t="shared" si="77"/>
        <v>-30082</v>
      </c>
      <c r="BY48" s="63">
        <f t="shared" si="77"/>
        <v>-30101</v>
      </c>
      <c r="BZ48" s="339">
        <f t="shared" si="77"/>
        <v>113960</v>
      </c>
      <c r="CA48" s="339">
        <f t="shared" si="77"/>
        <v>141204</v>
      </c>
      <c r="CB48" s="360">
        <f t="shared" si="77"/>
        <v>29988</v>
      </c>
      <c r="CC48" s="369"/>
      <c r="CD48" s="61">
        <f>IF(ISERROR(GETPIVOTDATA("VALUE",'CSS WK pvt'!$J$2,"DT_FILE",CD$8,"COMMODITY",CD$6,"TRIM_CAT",TRIM(B48),"TRIM_LINE",A44))=TRUE,0,GETPIVOTDATA("VALUE",'CSS WK pvt'!$J$2,"DT_FILE",CD$8,"COMMODITY",CD$6,"TRIM_CAT",TRIM(B48),"TRIM_LINE",A44))</f>
        <v>667271</v>
      </c>
    </row>
    <row r="49" spans="1:82" s="38" customFormat="1" x14ac:dyDescent="0.3">
      <c r="A49" s="140"/>
      <c r="B49" s="39" t="s">
        <v>34</v>
      </c>
      <c r="C49" s="40">
        <v>418102.07</v>
      </c>
      <c r="D49" s="41">
        <v>700402.77</v>
      </c>
      <c r="E49" s="41">
        <v>499435.2</v>
      </c>
      <c r="F49" s="41">
        <v>195038.65</v>
      </c>
      <c r="G49" s="41">
        <v>284631.52</v>
      </c>
      <c r="H49" s="41">
        <v>197461.27</v>
      </c>
      <c r="I49" s="41">
        <v>261721.85</v>
      </c>
      <c r="J49" s="41">
        <v>150271.67999999999</v>
      </c>
      <c r="K49" s="41">
        <v>265206.84999999998</v>
      </c>
      <c r="L49" s="275">
        <v>351734.11</v>
      </c>
      <c r="M49" s="42">
        <v>530685.99</v>
      </c>
      <c r="N49" s="41">
        <v>654097.78</v>
      </c>
      <c r="O49" s="42">
        <v>961456.89</v>
      </c>
      <c r="P49" s="41">
        <v>1040094</v>
      </c>
      <c r="Q49" s="41">
        <v>488549</v>
      </c>
      <c r="R49" s="41">
        <v>563159</v>
      </c>
      <c r="S49" s="41">
        <v>858406</v>
      </c>
      <c r="T49" s="41">
        <v>381387</v>
      </c>
      <c r="U49" s="240">
        <v>324496</v>
      </c>
      <c r="V49" s="240">
        <v>191910</v>
      </c>
      <c r="W49" s="240">
        <v>341397</v>
      </c>
      <c r="X49" s="275">
        <v>550252</v>
      </c>
      <c r="Y49" s="300">
        <v>633980</v>
      </c>
      <c r="Z49" s="240">
        <v>748601</v>
      </c>
      <c r="AA49" s="240">
        <v>1034232</v>
      </c>
      <c r="AB49" s="240">
        <v>521823</v>
      </c>
      <c r="AC49" s="240">
        <v>596548</v>
      </c>
      <c r="AD49" s="240">
        <v>595401</v>
      </c>
      <c r="AE49" s="240">
        <v>455384</v>
      </c>
      <c r="AF49" s="240">
        <v>226856</v>
      </c>
      <c r="AG49" s="240">
        <v>414441</v>
      </c>
      <c r="AH49" s="240">
        <v>519036</v>
      </c>
      <c r="AI49" s="41">
        <v>666464</v>
      </c>
      <c r="AJ49" s="383">
        <v>918130</v>
      </c>
      <c r="AK49" s="171">
        <f t="shared" si="74"/>
        <v>1.299574575174909</v>
      </c>
      <c r="AL49" s="171">
        <f t="shared" si="74"/>
        <v>0.48499412702208472</v>
      </c>
      <c r="AM49" s="171">
        <f t="shared" si="74"/>
        <v>-2.1797021915956286E-2</v>
      </c>
      <c r="AN49" s="171">
        <f t="shared" si="74"/>
        <v>1.8874225698342353</v>
      </c>
      <c r="AO49" s="171">
        <f t="shared" si="74"/>
        <v>2.015850106832862</v>
      </c>
      <c r="AP49" s="171">
        <f t="shared" si="74"/>
        <v>0.931452177938489</v>
      </c>
      <c r="AQ49" s="171">
        <f t="shared" si="74"/>
        <v>0.23985062767972942</v>
      </c>
      <c r="AR49" s="171">
        <f t="shared" si="74"/>
        <v>0.27708694013402929</v>
      </c>
      <c r="AS49" s="171">
        <f t="shared" si="74"/>
        <v>0.28728575449691451</v>
      </c>
      <c r="AT49" s="171">
        <f t="shared" si="74"/>
        <v>0.56439760704470776</v>
      </c>
      <c r="AU49" s="171">
        <f t="shared" si="75"/>
        <v>0.19464242875527957</v>
      </c>
      <c r="AV49" s="171">
        <f t="shared" si="75"/>
        <v>0.14447873527410529</v>
      </c>
      <c r="AW49" s="171">
        <f t="shared" si="75"/>
        <v>7.5692535730853189E-2</v>
      </c>
      <c r="AX49" s="171">
        <f t="shared" si="75"/>
        <v>-0.49829246202747057</v>
      </c>
      <c r="AY49" s="171">
        <f t="shared" si="75"/>
        <v>0.22106073290499009</v>
      </c>
      <c r="AZ49" s="171">
        <f t="shared" si="75"/>
        <v>5.7252037168899012E-2</v>
      </c>
      <c r="BA49" s="171">
        <f t="shared" si="75"/>
        <v>-0.46950044617581888</v>
      </c>
      <c r="BB49" s="171">
        <f t="shared" si="75"/>
        <v>-0.40518161342678172</v>
      </c>
      <c r="BC49" s="171">
        <f t="shared" si="75"/>
        <v>0.27718369409792415</v>
      </c>
      <c r="BD49" s="326">
        <f t="shared" si="75"/>
        <v>1.7045802720025012</v>
      </c>
      <c r="BE49" s="326">
        <f t="shared" si="75"/>
        <v>0.95216712507725609</v>
      </c>
      <c r="BF49" s="201">
        <f t="shared" si="75"/>
        <v>0.66856276760466116</v>
      </c>
      <c r="BG49" s="40">
        <f t="shared" si="76"/>
        <v>543354.82000000007</v>
      </c>
      <c r="BH49" s="62">
        <f t="shared" si="76"/>
        <v>339691.23</v>
      </c>
      <c r="BI49" s="63">
        <f t="shared" si="76"/>
        <v>-10886.200000000012</v>
      </c>
      <c r="BJ49" s="63">
        <f t="shared" si="76"/>
        <v>368120.35</v>
      </c>
      <c r="BK49" s="63">
        <f t="shared" si="76"/>
        <v>573774.48</v>
      </c>
      <c r="BL49" s="63">
        <f t="shared" si="76"/>
        <v>183925.73</v>
      </c>
      <c r="BM49" s="63">
        <f t="shared" si="76"/>
        <v>62774.149999999994</v>
      </c>
      <c r="BN49" s="63">
        <f t="shared" si="76"/>
        <v>41638.320000000007</v>
      </c>
      <c r="BO49" s="63">
        <f t="shared" si="76"/>
        <v>76190.150000000023</v>
      </c>
      <c r="BP49" s="63">
        <f t="shared" si="76"/>
        <v>198517.89</v>
      </c>
      <c r="BQ49" s="63">
        <f t="shared" si="77"/>
        <v>103294.01000000001</v>
      </c>
      <c r="BR49" s="63">
        <f t="shared" si="77"/>
        <v>94503.219999999972</v>
      </c>
      <c r="BS49" s="63">
        <f t="shared" si="77"/>
        <v>72775.109999999986</v>
      </c>
      <c r="BT49" s="63">
        <f t="shared" si="77"/>
        <v>-518271</v>
      </c>
      <c r="BU49" s="63">
        <f t="shared" si="77"/>
        <v>107999</v>
      </c>
      <c r="BV49" s="63">
        <f t="shared" si="77"/>
        <v>32242</v>
      </c>
      <c r="BW49" s="63">
        <f t="shared" si="77"/>
        <v>-403022</v>
      </c>
      <c r="BX49" s="63">
        <f t="shared" si="77"/>
        <v>-154531</v>
      </c>
      <c r="BY49" s="63">
        <f t="shared" si="77"/>
        <v>89945</v>
      </c>
      <c r="BZ49" s="339">
        <f t="shared" si="77"/>
        <v>327126</v>
      </c>
      <c r="CA49" s="339">
        <f t="shared" si="77"/>
        <v>325067</v>
      </c>
      <c r="CB49" s="360">
        <f t="shared" si="77"/>
        <v>367878</v>
      </c>
      <c r="CC49" s="369"/>
      <c r="CD49" s="61">
        <f>IF(ISERROR(GETPIVOTDATA("VALUE",'CSS WK pvt'!$J$2,"DT_FILE",CD$8,"COMMODITY",CD$6,"TRIM_CAT",TRIM(B49),"TRIM_LINE",A44))=TRUE,0,GETPIVOTDATA("VALUE",'CSS WK pvt'!$J$2,"DT_FILE",CD$8,"COMMODITY",CD$6,"TRIM_CAT",TRIM(B49),"TRIM_LINE",A44))</f>
        <v>918130</v>
      </c>
    </row>
    <row r="50" spans="1:82" s="123" customFormat="1" x14ac:dyDescent="0.3">
      <c r="A50" s="141"/>
      <c r="B50" s="39" t="s">
        <v>35</v>
      </c>
      <c r="C50" s="133">
        <f>SUM(C45:C49)</f>
        <v>10979119.860000001</v>
      </c>
      <c r="D50" s="134">
        <f t="shared" ref="D50:CD50" si="78">SUM(D45:D49)</f>
        <v>11788575.629999999</v>
      </c>
      <c r="E50" s="134">
        <f t="shared" si="78"/>
        <v>7924808.4600000009</v>
      </c>
      <c r="F50" s="134">
        <f t="shared" si="78"/>
        <v>4487592.33</v>
      </c>
      <c r="G50" s="134">
        <f t="shared" si="78"/>
        <v>3798626.96</v>
      </c>
      <c r="H50" s="134">
        <f t="shared" si="78"/>
        <v>2652187.3800000004</v>
      </c>
      <c r="I50" s="134">
        <f t="shared" si="78"/>
        <v>2642463.9700000002</v>
      </c>
      <c r="J50" s="134">
        <f t="shared" si="78"/>
        <v>2542395.11</v>
      </c>
      <c r="K50" s="134">
        <f t="shared" si="78"/>
        <v>3617658.91</v>
      </c>
      <c r="L50" s="273">
        <f t="shared" si="78"/>
        <v>4702003.7200000007</v>
      </c>
      <c r="M50" s="43">
        <f t="shared" si="78"/>
        <v>7661786.9199999999</v>
      </c>
      <c r="N50" s="134">
        <f t="shared" si="78"/>
        <v>10676268.85</v>
      </c>
      <c r="O50" s="43">
        <f t="shared" si="78"/>
        <v>11728798.550000001</v>
      </c>
      <c r="P50" s="134">
        <v>11765040</v>
      </c>
      <c r="Q50" s="134">
        <v>8707386</v>
      </c>
      <c r="R50" s="134">
        <v>7655473</v>
      </c>
      <c r="S50" s="134">
        <v>4155758</v>
      </c>
      <c r="T50" s="134">
        <v>3191908</v>
      </c>
      <c r="U50" s="241">
        <v>3084358</v>
      </c>
      <c r="V50" s="241">
        <v>3155456</v>
      </c>
      <c r="W50" s="241">
        <v>3562965</v>
      </c>
      <c r="X50" s="273">
        <v>6393197</v>
      </c>
      <c r="Y50" s="301">
        <v>8901856</v>
      </c>
      <c r="Z50" s="241">
        <v>13415909</v>
      </c>
      <c r="AA50" s="241">
        <v>14391114</v>
      </c>
      <c r="AB50" s="241">
        <v>11749615</v>
      </c>
      <c r="AC50" s="241">
        <v>8196912</v>
      </c>
      <c r="AD50" s="241">
        <v>6131691</v>
      </c>
      <c r="AE50" s="241">
        <v>3808589</v>
      </c>
      <c r="AF50" s="241">
        <v>2680148</v>
      </c>
      <c r="AG50" s="241">
        <v>2918853</v>
      </c>
      <c r="AH50" s="241">
        <v>3266423</v>
      </c>
      <c r="AI50" s="134">
        <v>4035392</v>
      </c>
      <c r="AJ50" s="384">
        <v>5967877</v>
      </c>
      <c r="AK50" s="202">
        <f t="shared" si="74"/>
        <v>6.8282221121502479E-2</v>
      </c>
      <c r="AL50" s="203">
        <f t="shared" si="74"/>
        <v>-1.9964778391126934E-3</v>
      </c>
      <c r="AM50" s="204">
        <f t="shared" si="74"/>
        <v>9.8750341279541659E-2</v>
      </c>
      <c r="AN50" s="204">
        <f t="shared" si="74"/>
        <v>0.70591988688954732</v>
      </c>
      <c r="AO50" s="204">
        <f t="shared" si="74"/>
        <v>9.4015823022537609E-2</v>
      </c>
      <c r="AP50" s="204">
        <f t="shared" si="74"/>
        <v>0.20350018406316359</v>
      </c>
      <c r="AQ50" s="204">
        <f t="shared" si="74"/>
        <v>0.16722802468334119</v>
      </c>
      <c r="AR50" s="204">
        <f t="shared" si="74"/>
        <v>0.24113517509086152</v>
      </c>
      <c r="AS50" s="204">
        <f t="shared" si="74"/>
        <v>-1.5118592261093003E-2</v>
      </c>
      <c r="AT50" s="204">
        <f t="shared" si="74"/>
        <v>0.35967501956804049</v>
      </c>
      <c r="AU50" s="204">
        <f t="shared" si="75"/>
        <v>0.16185115730156591</v>
      </c>
      <c r="AV50" s="204">
        <f t="shared" si="75"/>
        <v>0.25661026230151562</v>
      </c>
      <c r="AW50" s="204">
        <f t="shared" si="75"/>
        <v>0.22698961352695404</v>
      </c>
      <c r="AX50" s="204">
        <f t="shared" si="75"/>
        <v>-1.3110877651074709E-3</v>
      </c>
      <c r="AY50" s="204">
        <f t="shared" si="75"/>
        <v>-5.8625401469511056E-2</v>
      </c>
      <c r="AZ50" s="204">
        <f t="shared" si="75"/>
        <v>-0.19904478795758276</v>
      </c>
      <c r="BA50" s="204">
        <f t="shared" si="75"/>
        <v>-8.3539272498542982E-2</v>
      </c>
      <c r="BB50" s="204">
        <f t="shared" si="75"/>
        <v>-0.16033043558899568</v>
      </c>
      <c r="BC50" s="204">
        <f t="shared" si="75"/>
        <v>-5.3659464951863564E-2</v>
      </c>
      <c r="BD50" s="329">
        <f t="shared" si="75"/>
        <v>3.5166708076423817E-2</v>
      </c>
      <c r="BE50" s="329">
        <f t="shared" si="75"/>
        <v>0.13259378074160144</v>
      </c>
      <c r="BF50" s="205">
        <f t="shared" si="75"/>
        <v>-6.6526966085981715E-2</v>
      </c>
      <c r="BG50" s="133">
        <f t="shared" ref="BG50:BJ64" si="79">SUM(BG45:BG49)</f>
        <v>749678.68999999983</v>
      </c>
      <c r="BH50" s="136">
        <f t="shared" si="79"/>
        <v>-23535.629999999655</v>
      </c>
      <c r="BI50" s="137">
        <f t="shared" si="79"/>
        <v>782577.5399999998</v>
      </c>
      <c r="BJ50" s="137">
        <f t="shared" si="79"/>
        <v>3167880.6700000004</v>
      </c>
      <c r="BK50" s="137">
        <f t="shared" ref="BK50:BL50" si="80">SUM(BK45:BK49)</f>
        <v>357131.04000000004</v>
      </c>
      <c r="BL50" s="137">
        <f t="shared" si="80"/>
        <v>539720.61999999988</v>
      </c>
      <c r="BM50" s="137">
        <f t="shared" ref="BM50:BN50" si="81">SUM(BM45:BM49)</f>
        <v>441894.03</v>
      </c>
      <c r="BN50" s="137">
        <f t="shared" si="81"/>
        <v>613060.89000000013</v>
      </c>
      <c r="BO50" s="137">
        <f t="shared" ref="BO50:BP50" si="82">SUM(BO45:BO49)</f>
        <v>-54693.910000000033</v>
      </c>
      <c r="BP50" s="137">
        <f t="shared" si="82"/>
        <v>1691193.2800000003</v>
      </c>
      <c r="BQ50" s="137">
        <f t="shared" ref="BQ50:BR50" si="83">SUM(BQ45:BQ49)</f>
        <v>1240069.0799999998</v>
      </c>
      <c r="BR50" s="137">
        <f t="shared" si="83"/>
        <v>2739640.1499999985</v>
      </c>
      <c r="BS50" s="137">
        <f t="shared" ref="BS50:BT50" si="84">SUM(BS45:BS49)</f>
        <v>2662315.4499999997</v>
      </c>
      <c r="BT50" s="137">
        <f t="shared" si="84"/>
        <v>-15425</v>
      </c>
      <c r="BU50" s="137">
        <f t="shared" ref="BU50:BV50" si="85">SUM(BU45:BU49)</f>
        <v>-510474</v>
      </c>
      <c r="BV50" s="137">
        <f t="shared" si="85"/>
        <v>-1523782</v>
      </c>
      <c r="BW50" s="137">
        <f t="shared" ref="BW50:BX50" si="86">SUM(BW45:BW49)</f>
        <v>-347169</v>
      </c>
      <c r="BX50" s="137">
        <f t="shared" si="86"/>
        <v>-511760</v>
      </c>
      <c r="BY50" s="137">
        <f t="shared" ref="BY50:BZ50" si="87">SUM(BY45:BY49)</f>
        <v>-165505</v>
      </c>
      <c r="BZ50" s="345">
        <f t="shared" si="87"/>
        <v>110967</v>
      </c>
      <c r="CA50" s="345">
        <f>SUM(CA45:CA49)</f>
        <v>472427</v>
      </c>
      <c r="CB50" s="345">
        <f>SUM(CB45:CB49)</f>
        <v>-425320</v>
      </c>
      <c r="CC50" s="370"/>
      <c r="CD50" s="43">
        <f t="shared" si="78"/>
        <v>5967877</v>
      </c>
    </row>
    <row r="51" spans="1:82" s="38" customFormat="1" x14ac:dyDescent="0.3">
      <c r="A51" s="140">
        <f>+A44+1</f>
        <v>7</v>
      </c>
      <c r="B51" s="44" t="s">
        <v>24</v>
      </c>
      <c r="C51" s="45"/>
      <c r="D51" s="46"/>
      <c r="E51" s="46"/>
      <c r="F51" s="46"/>
      <c r="G51" s="46"/>
      <c r="H51" s="46"/>
      <c r="I51" s="46"/>
      <c r="J51" s="46"/>
      <c r="K51" s="46"/>
      <c r="L51" s="274"/>
      <c r="M51" s="47"/>
      <c r="N51" s="46"/>
      <c r="O51" s="47"/>
      <c r="P51" s="46"/>
      <c r="Q51" s="46"/>
      <c r="R51" s="46"/>
      <c r="S51" s="46"/>
      <c r="T51" s="46"/>
      <c r="U51" s="242"/>
      <c r="V51" s="242"/>
      <c r="W51" s="242"/>
      <c r="X51" s="274"/>
      <c r="Y51" s="302"/>
      <c r="Z51" s="242"/>
      <c r="AA51" s="242"/>
      <c r="AB51" s="242"/>
      <c r="AC51" s="242"/>
      <c r="AD51" s="242"/>
      <c r="AE51" s="242"/>
      <c r="AF51" s="242"/>
      <c r="AG51" s="242"/>
      <c r="AH51" s="242"/>
      <c r="AI51" s="46"/>
      <c r="AJ51" s="385"/>
      <c r="AK51" s="206"/>
      <c r="AL51" s="207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330"/>
      <c r="BE51" s="330"/>
      <c r="BF51" s="209"/>
      <c r="BG51" s="45"/>
      <c r="BH51" s="48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346"/>
      <c r="CA51" s="346"/>
      <c r="CB51" s="346"/>
      <c r="CC51" s="369"/>
      <c r="CD51" s="47"/>
    </row>
    <row r="52" spans="1:82" s="38" customFormat="1" x14ac:dyDescent="0.3">
      <c r="A52" s="140"/>
      <c r="B52" s="39" t="s">
        <v>30</v>
      </c>
      <c r="C52" s="40">
        <v>2996408.4</v>
      </c>
      <c r="D52" s="41">
        <v>3711976.19</v>
      </c>
      <c r="E52" s="41">
        <v>3965360.09</v>
      </c>
      <c r="F52" s="41">
        <v>2881558.79</v>
      </c>
      <c r="G52" s="41">
        <v>1910007.44</v>
      </c>
      <c r="H52" s="41">
        <v>1357193.62</v>
      </c>
      <c r="I52" s="41">
        <v>1016667.96</v>
      </c>
      <c r="J52" s="41">
        <v>986992.66</v>
      </c>
      <c r="K52" s="41">
        <v>998224.52</v>
      </c>
      <c r="L52" s="275">
        <v>1090971.6599999999</v>
      </c>
      <c r="M52" s="42">
        <v>1989320.29</v>
      </c>
      <c r="N52" s="41">
        <v>3286198.16</v>
      </c>
      <c r="O52" s="42">
        <v>4422873.16</v>
      </c>
      <c r="P52" s="41">
        <v>5282406</v>
      </c>
      <c r="Q52" s="41">
        <v>4912495</v>
      </c>
      <c r="R52" s="41">
        <v>4292420</v>
      </c>
      <c r="S52" s="41">
        <v>3300500</v>
      </c>
      <c r="T52" s="41">
        <v>1767416</v>
      </c>
      <c r="U52" s="240">
        <v>1436172</v>
      </c>
      <c r="V52" s="240">
        <v>1277505</v>
      </c>
      <c r="W52" s="240">
        <v>1460091</v>
      </c>
      <c r="X52" s="275">
        <v>1509637</v>
      </c>
      <c r="Y52" s="300">
        <v>2514764</v>
      </c>
      <c r="Z52" s="240">
        <v>3778183</v>
      </c>
      <c r="AA52" s="240">
        <v>5921337</v>
      </c>
      <c r="AB52" s="240">
        <v>7073115</v>
      </c>
      <c r="AC52" s="240">
        <v>5953051</v>
      </c>
      <c r="AD52" s="240">
        <v>4108443</v>
      </c>
      <c r="AE52" s="240">
        <v>2357967</v>
      </c>
      <c r="AF52" s="240">
        <v>1509702</v>
      </c>
      <c r="AG52" s="240">
        <v>1288188</v>
      </c>
      <c r="AH52" s="240">
        <v>1148598</v>
      </c>
      <c r="AI52" s="41">
        <v>1164572</v>
      </c>
      <c r="AJ52" s="383">
        <v>1272020</v>
      </c>
      <c r="AK52" s="171">
        <f t="shared" ref="AK52:AT57" si="88">IF(ISERROR((O52-C52)/C52)=TRUE,0,(O52-C52)/C52)</f>
        <v>0.47605819019863926</v>
      </c>
      <c r="AL52" s="171">
        <f t="shared" si="88"/>
        <v>0.42307108925717546</v>
      </c>
      <c r="AM52" s="171">
        <f t="shared" si="88"/>
        <v>0.23885218202213765</v>
      </c>
      <c r="AN52" s="171">
        <f t="shared" si="88"/>
        <v>0.48961736088681362</v>
      </c>
      <c r="AO52" s="171">
        <f t="shared" si="88"/>
        <v>0.72800374013202807</v>
      </c>
      <c r="AP52" s="171">
        <f t="shared" si="88"/>
        <v>0.30225781639026555</v>
      </c>
      <c r="AQ52" s="171">
        <f t="shared" si="88"/>
        <v>0.41262639967526865</v>
      </c>
      <c r="AR52" s="171">
        <f t="shared" si="88"/>
        <v>0.29434093258606397</v>
      </c>
      <c r="AS52" s="171">
        <f t="shared" si="88"/>
        <v>0.46268797324273297</v>
      </c>
      <c r="AT52" s="171">
        <f t="shared" si="88"/>
        <v>0.38375455142436982</v>
      </c>
      <c r="AU52" s="171">
        <f t="shared" ref="AU52:BF57" si="89">IF(ISERROR((Y52-M52)/M52)=TRUE,0,(Y52-M52)/M52)</f>
        <v>0.26413228309253306</v>
      </c>
      <c r="AV52" s="171">
        <f t="shared" si="89"/>
        <v>0.14971246895226789</v>
      </c>
      <c r="AW52" s="171">
        <f t="shared" si="89"/>
        <v>0.33879873688261042</v>
      </c>
      <c r="AX52" s="171">
        <f t="shared" si="89"/>
        <v>0.33899495797937529</v>
      </c>
      <c r="AY52" s="171">
        <f t="shared" si="89"/>
        <v>0.21181823085825024</v>
      </c>
      <c r="AZ52" s="171">
        <f t="shared" si="89"/>
        <v>-4.2860903639438827E-2</v>
      </c>
      <c r="BA52" s="171">
        <f t="shared" si="89"/>
        <v>-0.28557279200121194</v>
      </c>
      <c r="BB52" s="171">
        <f t="shared" si="89"/>
        <v>-0.14581400191013322</v>
      </c>
      <c r="BC52" s="171">
        <f t="shared" si="89"/>
        <v>-0.10304058288283019</v>
      </c>
      <c r="BD52" s="326">
        <f t="shared" si="89"/>
        <v>-0.10090528021416746</v>
      </c>
      <c r="BE52" s="326">
        <f t="shared" si="89"/>
        <v>-0.20239765877606258</v>
      </c>
      <c r="BF52" s="201">
        <f t="shared" si="89"/>
        <v>-0.15740009022036425</v>
      </c>
      <c r="BG52" s="40">
        <f t="shared" ref="BG52:BP56" si="90">O52-C52</f>
        <v>1426464.7600000002</v>
      </c>
      <c r="BH52" s="62">
        <f t="shared" si="90"/>
        <v>1570429.81</v>
      </c>
      <c r="BI52" s="63">
        <f t="shared" si="90"/>
        <v>947134.91000000015</v>
      </c>
      <c r="BJ52" s="63">
        <f t="shared" si="90"/>
        <v>1410861.21</v>
      </c>
      <c r="BK52" s="63">
        <f t="shared" si="90"/>
        <v>1390492.56</v>
      </c>
      <c r="BL52" s="63">
        <f t="shared" si="90"/>
        <v>410222.37999999989</v>
      </c>
      <c r="BM52" s="63">
        <f t="shared" si="90"/>
        <v>419504.04000000004</v>
      </c>
      <c r="BN52" s="63">
        <f t="shared" si="90"/>
        <v>290512.33999999997</v>
      </c>
      <c r="BO52" s="63">
        <f t="shared" si="90"/>
        <v>461866.48</v>
      </c>
      <c r="BP52" s="63">
        <f t="shared" si="90"/>
        <v>418665.34000000008</v>
      </c>
      <c r="BQ52" s="63">
        <f t="shared" ref="BQ52:CB56" si="91">Y52-M52</f>
        <v>525443.71</v>
      </c>
      <c r="BR52" s="63">
        <f t="shared" si="91"/>
        <v>491984.83999999985</v>
      </c>
      <c r="BS52" s="63">
        <f t="shared" si="91"/>
        <v>1498463.8399999999</v>
      </c>
      <c r="BT52" s="63">
        <f t="shared" si="91"/>
        <v>1790709</v>
      </c>
      <c r="BU52" s="63">
        <f t="shared" si="91"/>
        <v>1040556</v>
      </c>
      <c r="BV52" s="63">
        <f t="shared" si="91"/>
        <v>-183977</v>
      </c>
      <c r="BW52" s="63">
        <f t="shared" si="91"/>
        <v>-942533</v>
      </c>
      <c r="BX52" s="63">
        <f t="shared" si="91"/>
        <v>-257714</v>
      </c>
      <c r="BY52" s="63">
        <f t="shared" si="91"/>
        <v>-147984</v>
      </c>
      <c r="BZ52" s="339">
        <f t="shared" si="91"/>
        <v>-128907</v>
      </c>
      <c r="CA52" s="339">
        <f t="shared" si="91"/>
        <v>-295519</v>
      </c>
      <c r="CB52" s="360">
        <f t="shared" si="91"/>
        <v>-237617</v>
      </c>
      <c r="CC52" s="369"/>
      <c r="CD52" s="61">
        <f>IF(ISERROR(GETPIVOTDATA("VALUE",'CSS WK pvt'!$J$2,"DT_FILE",CD$8,"COMMODITY",CD$6,"TRIM_CAT",TRIM(B52),"TRIM_LINE",A51))=TRUE,0,GETPIVOTDATA("VALUE",'CSS WK pvt'!$J$2,"DT_FILE",CD$8,"COMMODITY",CD$6,"TRIM_CAT",TRIM(B52),"TRIM_LINE",A51))</f>
        <v>1272020</v>
      </c>
    </row>
    <row r="53" spans="1:82" s="38" customFormat="1" x14ac:dyDescent="0.3">
      <c r="A53" s="140"/>
      <c r="B53" s="39" t="s">
        <v>31</v>
      </c>
      <c r="C53" s="40">
        <v>1266856.6499999999</v>
      </c>
      <c r="D53" s="41">
        <v>1451773.43</v>
      </c>
      <c r="E53" s="41">
        <v>1274148.1299999999</v>
      </c>
      <c r="F53" s="41">
        <v>811628.5</v>
      </c>
      <c r="G53" s="41">
        <v>496824.85</v>
      </c>
      <c r="H53" s="41">
        <v>333539.69</v>
      </c>
      <c r="I53" s="41">
        <v>256251.98</v>
      </c>
      <c r="J53" s="41">
        <v>248650.49</v>
      </c>
      <c r="K53" s="41">
        <v>284052.06</v>
      </c>
      <c r="L53" s="275">
        <v>363621.68</v>
      </c>
      <c r="M53" s="42">
        <v>603424.92000000004</v>
      </c>
      <c r="N53" s="41">
        <v>779663.93</v>
      </c>
      <c r="O53" s="42">
        <v>883399.47</v>
      </c>
      <c r="P53" s="41">
        <v>858778</v>
      </c>
      <c r="Q53" s="41">
        <v>743194</v>
      </c>
      <c r="R53" s="41">
        <v>683824</v>
      </c>
      <c r="S53" s="41">
        <v>573541</v>
      </c>
      <c r="T53" s="41">
        <v>314381</v>
      </c>
      <c r="U53" s="240">
        <v>226585</v>
      </c>
      <c r="V53" s="240">
        <v>192925</v>
      </c>
      <c r="W53" s="240">
        <v>256985</v>
      </c>
      <c r="X53" s="275">
        <v>224287</v>
      </c>
      <c r="Y53" s="300">
        <v>366847</v>
      </c>
      <c r="Z53" s="240">
        <v>571660</v>
      </c>
      <c r="AA53" s="240">
        <v>947138</v>
      </c>
      <c r="AB53" s="240">
        <v>1036039</v>
      </c>
      <c r="AC53" s="240">
        <v>933509</v>
      </c>
      <c r="AD53" s="240">
        <v>721342</v>
      </c>
      <c r="AE53" s="240">
        <v>667678</v>
      </c>
      <c r="AF53" s="240">
        <v>446213</v>
      </c>
      <c r="AG53" s="240">
        <v>305520</v>
      </c>
      <c r="AH53" s="240">
        <v>265142</v>
      </c>
      <c r="AI53" s="41">
        <v>297353</v>
      </c>
      <c r="AJ53" s="383">
        <v>307199</v>
      </c>
      <c r="AK53" s="171">
        <f t="shared" si="88"/>
        <v>-0.30268395402115933</v>
      </c>
      <c r="AL53" s="171">
        <f t="shared" si="88"/>
        <v>-0.40846279298554178</v>
      </c>
      <c r="AM53" s="171">
        <f t="shared" si="88"/>
        <v>-0.41671303163157325</v>
      </c>
      <c r="AN53" s="171">
        <f t="shared" si="88"/>
        <v>-0.15746674740968311</v>
      </c>
      <c r="AO53" s="171">
        <f t="shared" si="88"/>
        <v>0.15441286803588836</v>
      </c>
      <c r="AP53" s="171">
        <f t="shared" si="88"/>
        <v>-5.7440510303286549E-2</v>
      </c>
      <c r="AQ53" s="171">
        <f t="shared" si="88"/>
        <v>-0.11577268593202679</v>
      </c>
      <c r="AR53" s="171">
        <f t="shared" si="88"/>
        <v>-0.22411172405089566</v>
      </c>
      <c r="AS53" s="171">
        <f t="shared" si="88"/>
        <v>-9.5289081867598491E-2</v>
      </c>
      <c r="AT53" s="171">
        <f t="shared" si="88"/>
        <v>-0.38318584304434211</v>
      </c>
      <c r="AU53" s="171">
        <f t="shared" si="89"/>
        <v>-0.39205858452116965</v>
      </c>
      <c r="AV53" s="171">
        <f t="shared" si="89"/>
        <v>-0.26678665255169626</v>
      </c>
      <c r="AW53" s="171">
        <f t="shared" si="89"/>
        <v>7.2151424315434587E-2</v>
      </c>
      <c r="AX53" s="171">
        <f t="shared" si="89"/>
        <v>0.20641073711715949</v>
      </c>
      <c r="AY53" s="171">
        <f t="shared" si="89"/>
        <v>0.25607714809323001</v>
      </c>
      <c r="AZ53" s="171">
        <f t="shared" si="89"/>
        <v>5.4864994501509161E-2</v>
      </c>
      <c r="BA53" s="171">
        <f t="shared" si="89"/>
        <v>0.16413299136417447</v>
      </c>
      <c r="BB53" s="171">
        <f t="shared" si="89"/>
        <v>0.41933831879153</v>
      </c>
      <c r="BC53" s="171">
        <f t="shared" si="89"/>
        <v>0.34836816205838866</v>
      </c>
      <c r="BD53" s="326">
        <f t="shared" si="89"/>
        <v>0.37432681093689257</v>
      </c>
      <c r="BE53" s="326">
        <f t="shared" si="89"/>
        <v>0.15708309823530556</v>
      </c>
      <c r="BF53" s="201">
        <f t="shared" si="89"/>
        <v>0.36966921845670947</v>
      </c>
      <c r="BG53" s="40">
        <f t="shared" si="90"/>
        <v>-383457.17999999993</v>
      </c>
      <c r="BH53" s="62">
        <f t="shared" si="90"/>
        <v>-592995.42999999993</v>
      </c>
      <c r="BI53" s="63">
        <f t="shared" si="90"/>
        <v>-530954.12999999989</v>
      </c>
      <c r="BJ53" s="63">
        <f t="shared" si="90"/>
        <v>-127804.5</v>
      </c>
      <c r="BK53" s="63">
        <f t="shared" si="90"/>
        <v>76716.150000000023</v>
      </c>
      <c r="BL53" s="63">
        <f t="shared" si="90"/>
        <v>-19158.690000000002</v>
      </c>
      <c r="BM53" s="63">
        <f t="shared" si="90"/>
        <v>-29666.98000000001</v>
      </c>
      <c r="BN53" s="63">
        <f t="shared" si="90"/>
        <v>-55725.489999999991</v>
      </c>
      <c r="BO53" s="63">
        <f t="shared" si="90"/>
        <v>-27067.059999999998</v>
      </c>
      <c r="BP53" s="63">
        <f t="shared" si="90"/>
        <v>-139334.68</v>
      </c>
      <c r="BQ53" s="63">
        <f t="shared" si="91"/>
        <v>-236577.92000000004</v>
      </c>
      <c r="BR53" s="63">
        <f t="shared" si="91"/>
        <v>-208003.93000000005</v>
      </c>
      <c r="BS53" s="63">
        <f t="shared" si="91"/>
        <v>63738.530000000028</v>
      </c>
      <c r="BT53" s="63">
        <f t="shared" si="91"/>
        <v>177261</v>
      </c>
      <c r="BU53" s="63">
        <f t="shared" si="91"/>
        <v>190315</v>
      </c>
      <c r="BV53" s="63">
        <f t="shared" si="91"/>
        <v>37518</v>
      </c>
      <c r="BW53" s="63">
        <f t="shared" si="91"/>
        <v>94137</v>
      </c>
      <c r="BX53" s="63">
        <f t="shared" si="91"/>
        <v>131832</v>
      </c>
      <c r="BY53" s="63">
        <f t="shared" si="91"/>
        <v>78935</v>
      </c>
      <c r="BZ53" s="339">
        <f t="shared" si="91"/>
        <v>72217</v>
      </c>
      <c r="CA53" s="339">
        <f t="shared" si="91"/>
        <v>40368</v>
      </c>
      <c r="CB53" s="360">
        <f t="shared" si="91"/>
        <v>82912</v>
      </c>
      <c r="CC53" s="369"/>
      <c r="CD53" s="61">
        <f>IF(ISERROR(GETPIVOTDATA("VALUE",'CSS WK pvt'!$J$2,"DT_FILE",CD$8,"COMMODITY",CD$6,"TRIM_CAT",TRIM(B53),"TRIM_LINE",A51))=TRUE,0,GETPIVOTDATA("VALUE",'CSS WK pvt'!$J$2,"DT_FILE",CD$8,"COMMODITY",CD$6,"TRIM_CAT",TRIM(B53),"TRIM_LINE",A51))</f>
        <v>307199</v>
      </c>
    </row>
    <row r="54" spans="1:82" s="38" customFormat="1" x14ac:dyDescent="0.3">
      <c r="A54" s="140"/>
      <c r="B54" s="39" t="s">
        <v>32</v>
      </c>
      <c r="C54" s="40">
        <v>159921.38</v>
      </c>
      <c r="D54" s="41">
        <v>231168.81</v>
      </c>
      <c r="E54" s="41">
        <v>276573.76</v>
      </c>
      <c r="F54" s="41">
        <v>165023.76999999999</v>
      </c>
      <c r="G54" s="41">
        <v>95669.49</v>
      </c>
      <c r="H54" s="41">
        <v>80999.37</v>
      </c>
      <c r="I54" s="41">
        <v>57463.12</v>
      </c>
      <c r="J54" s="41">
        <v>88765.48</v>
      </c>
      <c r="K54" s="41">
        <v>62895.86</v>
      </c>
      <c r="L54" s="275">
        <v>60698.96</v>
      </c>
      <c r="M54" s="42">
        <v>267239.94</v>
      </c>
      <c r="N54" s="41">
        <v>171502.88</v>
      </c>
      <c r="O54" s="42">
        <v>283597.74</v>
      </c>
      <c r="P54" s="41">
        <v>583521</v>
      </c>
      <c r="Q54" s="41">
        <v>471388</v>
      </c>
      <c r="R54" s="41">
        <v>328360</v>
      </c>
      <c r="S54" s="41">
        <v>222384</v>
      </c>
      <c r="T54" s="41">
        <v>118846</v>
      </c>
      <c r="U54" s="240">
        <v>93639</v>
      </c>
      <c r="V54" s="240">
        <v>83310</v>
      </c>
      <c r="W54" s="240">
        <v>95855</v>
      </c>
      <c r="X54" s="275">
        <v>98690</v>
      </c>
      <c r="Y54" s="300">
        <v>186035</v>
      </c>
      <c r="Z54" s="240">
        <v>230334</v>
      </c>
      <c r="AA54" s="240">
        <v>373527</v>
      </c>
      <c r="AB54" s="240">
        <v>491728</v>
      </c>
      <c r="AC54" s="240">
        <v>392939</v>
      </c>
      <c r="AD54" s="240">
        <v>250891</v>
      </c>
      <c r="AE54" s="240">
        <v>179451</v>
      </c>
      <c r="AF54" s="240">
        <v>101394</v>
      </c>
      <c r="AG54" s="240">
        <v>91229</v>
      </c>
      <c r="AH54" s="240">
        <v>99808</v>
      </c>
      <c r="AI54" s="41">
        <v>101084</v>
      </c>
      <c r="AJ54" s="383">
        <v>87608</v>
      </c>
      <c r="AK54" s="171">
        <f t="shared" si="88"/>
        <v>0.77335725842285741</v>
      </c>
      <c r="AL54" s="171">
        <f t="shared" si="88"/>
        <v>1.5242202873302848</v>
      </c>
      <c r="AM54" s="171">
        <f t="shared" si="88"/>
        <v>0.7043843927927218</v>
      </c>
      <c r="AN54" s="171">
        <f t="shared" si="88"/>
        <v>0.98977395801829049</v>
      </c>
      <c r="AO54" s="171">
        <f t="shared" si="88"/>
        <v>1.3245028273904249</v>
      </c>
      <c r="AP54" s="171">
        <f t="shared" si="88"/>
        <v>0.46724597981441096</v>
      </c>
      <c r="AQ54" s="171">
        <f t="shared" si="88"/>
        <v>0.62954952672253084</v>
      </c>
      <c r="AR54" s="171">
        <f t="shared" si="88"/>
        <v>-6.145947726526118E-2</v>
      </c>
      <c r="AS54" s="171">
        <f t="shared" si="88"/>
        <v>0.52402717762345563</v>
      </c>
      <c r="AT54" s="171">
        <f t="shared" si="88"/>
        <v>0.62589276653174952</v>
      </c>
      <c r="AU54" s="171">
        <f t="shared" si="89"/>
        <v>-0.30386528301121457</v>
      </c>
      <c r="AV54" s="171">
        <f t="shared" si="89"/>
        <v>0.34303284003160761</v>
      </c>
      <c r="AW54" s="171">
        <f t="shared" si="89"/>
        <v>0.31710146914428872</v>
      </c>
      <c r="AX54" s="171">
        <f t="shared" si="89"/>
        <v>-0.15730882007674102</v>
      </c>
      <c r="AY54" s="171">
        <f t="shared" si="89"/>
        <v>-0.16642129201422182</v>
      </c>
      <c r="AZ54" s="171">
        <f t="shared" si="89"/>
        <v>-0.23592703130710196</v>
      </c>
      <c r="BA54" s="171">
        <f t="shared" si="89"/>
        <v>-0.19305795380962659</v>
      </c>
      <c r="BB54" s="171">
        <f t="shared" si="89"/>
        <v>-0.14684549753462464</v>
      </c>
      <c r="BC54" s="171">
        <f t="shared" si="89"/>
        <v>-2.5737139439763346E-2</v>
      </c>
      <c r="BD54" s="326">
        <f t="shared" si="89"/>
        <v>0.19803144880566559</v>
      </c>
      <c r="BE54" s="326">
        <f t="shared" si="89"/>
        <v>5.4551144958531111E-2</v>
      </c>
      <c r="BF54" s="201">
        <f t="shared" si="89"/>
        <v>-0.11229101226061404</v>
      </c>
      <c r="BG54" s="40">
        <f t="shared" si="90"/>
        <v>123676.35999999999</v>
      </c>
      <c r="BH54" s="62">
        <f t="shared" si="90"/>
        <v>352352.19</v>
      </c>
      <c r="BI54" s="63">
        <f t="shared" si="90"/>
        <v>194814.24</v>
      </c>
      <c r="BJ54" s="63">
        <f t="shared" si="90"/>
        <v>163336.23000000001</v>
      </c>
      <c r="BK54" s="63">
        <f t="shared" si="90"/>
        <v>126714.51</v>
      </c>
      <c r="BL54" s="63">
        <f t="shared" si="90"/>
        <v>37846.630000000005</v>
      </c>
      <c r="BM54" s="63">
        <f t="shared" si="90"/>
        <v>36175.879999999997</v>
      </c>
      <c r="BN54" s="63">
        <f t="shared" si="90"/>
        <v>-5455.4799999999959</v>
      </c>
      <c r="BO54" s="63">
        <f t="shared" si="90"/>
        <v>32959.14</v>
      </c>
      <c r="BP54" s="63">
        <f t="shared" si="90"/>
        <v>37991.040000000001</v>
      </c>
      <c r="BQ54" s="63">
        <f t="shared" si="91"/>
        <v>-81204.94</v>
      </c>
      <c r="BR54" s="63">
        <f t="shared" si="91"/>
        <v>58831.119999999995</v>
      </c>
      <c r="BS54" s="63">
        <f t="shared" si="91"/>
        <v>89929.260000000009</v>
      </c>
      <c r="BT54" s="63">
        <f t="shared" si="91"/>
        <v>-91793</v>
      </c>
      <c r="BU54" s="63">
        <f t="shared" si="91"/>
        <v>-78449</v>
      </c>
      <c r="BV54" s="63">
        <f t="shared" si="91"/>
        <v>-77469</v>
      </c>
      <c r="BW54" s="63">
        <f t="shared" si="91"/>
        <v>-42933</v>
      </c>
      <c r="BX54" s="63">
        <f t="shared" si="91"/>
        <v>-17452</v>
      </c>
      <c r="BY54" s="63">
        <f t="shared" si="91"/>
        <v>-2410</v>
      </c>
      <c r="BZ54" s="339">
        <f t="shared" si="91"/>
        <v>16498</v>
      </c>
      <c r="CA54" s="339">
        <f t="shared" si="91"/>
        <v>5229</v>
      </c>
      <c r="CB54" s="360">
        <f t="shared" si="91"/>
        <v>-11082</v>
      </c>
      <c r="CC54" s="369"/>
      <c r="CD54" s="61">
        <f>IF(ISERROR(GETPIVOTDATA("VALUE",'CSS WK pvt'!$J$2,"DT_FILE",CD$8,"COMMODITY",CD$6,"TRIM_CAT",TRIM(B54),"TRIM_LINE",A51))=TRUE,0,GETPIVOTDATA("VALUE",'CSS WK pvt'!$J$2,"DT_FILE",CD$8,"COMMODITY",CD$6,"TRIM_CAT",TRIM(B54),"TRIM_LINE",A51))</f>
        <v>87608</v>
      </c>
    </row>
    <row r="55" spans="1:82" s="38" customFormat="1" x14ac:dyDescent="0.3">
      <c r="A55" s="140"/>
      <c r="B55" s="39" t="s">
        <v>33</v>
      </c>
      <c r="C55" s="40">
        <v>171472.3</v>
      </c>
      <c r="D55" s="41">
        <v>260753.94</v>
      </c>
      <c r="E55" s="41">
        <v>318222.31</v>
      </c>
      <c r="F55" s="41">
        <v>181331.26</v>
      </c>
      <c r="G55" s="41">
        <v>134408.76</v>
      </c>
      <c r="H55" s="41">
        <v>125801.99</v>
      </c>
      <c r="I55" s="41">
        <v>90412.53</v>
      </c>
      <c r="J55" s="41">
        <v>98266.51</v>
      </c>
      <c r="K55" s="41">
        <v>112748.94</v>
      </c>
      <c r="L55" s="275">
        <v>140315.01</v>
      </c>
      <c r="M55" s="42">
        <v>147374.6</v>
      </c>
      <c r="N55" s="41">
        <v>164659.13</v>
      </c>
      <c r="O55" s="42">
        <v>260105.14</v>
      </c>
      <c r="P55" s="41">
        <v>492772</v>
      </c>
      <c r="Q55" s="41">
        <v>430998</v>
      </c>
      <c r="R55" s="41">
        <v>339682</v>
      </c>
      <c r="S55" s="41">
        <v>267272</v>
      </c>
      <c r="T55" s="41">
        <v>147788</v>
      </c>
      <c r="U55" s="240">
        <v>128885</v>
      </c>
      <c r="V55" s="240">
        <v>134232</v>
      </c>
      <c r="W55" s="240">
        <v>139030</v>
      </c>
      <c r="X55" s="275">
        <v>136917</v>
      </c>
      <c r="Y55" s="300">
        <v>198367</v>
      </c>
      <c r="Z55" s="240">
        <v>257664</v>
      </c>
      <c r="AA55" s="240">
        <v>319437</v>
      </c>
      <c r="AB55" s="240">
        <v>386198</v>
      </c>
      <c r="AC55" s="240">
        <v>282645</v>
      </c>
      <c r="AD55" s="240">
        <v>255949</v>
      </c>
      <c r="AE55" s="240">
        <v>187022</v>
      </c>
      <c r="AF55" s="240">
        <v>133952</v>
      </c>
      <c r="AG55" s="240">
        <v>108818</v>
      </c>
      <c r="AH55" s="240">
        <v>116516</v>
      </c>
      <c r="AI55" s="41">
        <v>131654</v>
      </c>
      <c r="AJ55" s="383">
        <v>125925</v>
      </c>
      <c r="AK55" s="171">
        <f t="shared" si="88"/>
        <v>0.51689304919803392</v>
      </c>
      <c r="AL55" s="171">
        <f t="shared" si="88"/>
        <v>0.88979694803461074</v>
      </c>
      <c r="AM55" s="171">
        <f t="shared" si="88"/>
        <v>0.3543927828315997</v>
      </c>
      <c r="AN55" s="171">
        <f t="shared" si="88"/>
        <v>0.87326774214219871</v>
      </c>
      <c r="AO55" s="171">
        <f t="shared" si="88"/>
        <v>0.98850134470402062</v>
      </c>
      <c r="AP55" s="171">
        <f t="shared" si="88"/>
        <v>0.17476679025506667</v>
      </c>
      <c r="AQ55" s="171">
        <f t="shared" si="88"/>
        <v>0.42552144044636292</v>
      </c>
      <c r="AR55" s="171">
        <f t="shared" si="88"/>
        <v>0.36599946411040757</v>
      </c>
      <c r="AS55" s="171">
        <f t="shared" si="88"/>
        <v>0.23309363263193425</v>
      </c>
      <c r="AT55" s="171">
        <f t="shared" si="88"/>
        <v>-2.421700999771877E-2</v>
      </c>
      <c r="AU55" s="171">
        <f t="shared" si="89"/>
        <v>0.34600534963284035</v>
      </c>
      <c r="AV55" s="171">
        <f t="shared" si="89"/>
        <v>0.56483275479470829</v>
      </c>
      <c r="AW55" s="171">
        <f t="shared" si="89"/>
        <v>0.22810721848864648</v>
      </c>
      <c r="AX55" s="171">
        <f t="shared" si="89"/>
        <v>-0.21627446364647343</v>
      </c>
      <c r="AY55" s="171">
        <f t="shared" si="89"/>
        <v>-0.34420809377305694</v>
      </c>
      <c r="AZ55" s="171">
        <f t="shared" si="89"/>
        <v>-0.24650408323078643</v>
      </c>
      <c r="BA55" s="171">
        <f t="shared" si="89"/>
        <v>-0.30025591906372534</v>
      </c>
      <c r="BB55" s="171">
        <f t="shared" si="89"/>
        <v>-9.3620591658321373E-2</v>
      </c>
      <c r="BC55" s="171">
        <f t="shared" si="89"/>
        <v>-0.15569693913178415</v>
      </c>
      <c r="BD55" s="326">
        <f t="shared" si="89"/>
        <v>-0.13198045175517015</v>
      </c>
      <c r="BE55" s="326">
        <f t="shared" si="89"/>
        <v>-5.3053297849385027E-2</v>
      </c>
      <c r="BF55" s="201">
        <f t="shared" si="89"/>
        <v>-8.0282214772453384E-2</v>
      </c>
      <c r="BG55" s="40">
        <f t="shared" si="90"/>
        <v>88632.840000000026</v>
      </c>
      <c r="BH55" s="62">
        <f t="shared" si="90"/>
        <v>232018.06</v>
      </c>
      <c r="BI55" s="63">
        <f t="shared" si="90"/>
        <v>112775.69</v>
      </c>
      <c r="BJ55" s="63">
        <f t="shared" si="90"/>
        <v>158350.74</v>
      </c>
      <c r="BK55" s="63">
        <f t="shared" si="90"/>
        <v>132863.24</v>
      </c>
      <c r="BL55" s="63">
        <f t="shared" si="90"/>
        <v>21986.009999999995</v>
      </c>
      <c r="BM55" s="63">
        <f t="shared" si="90"/>
        <v>38472.47</v>
      </c>
      <c r="BN55" s="63">
        <f t="shared" si="90"/>
        <v>35965.490000000005</v>
      </c>
      <c r="BO55" s="63">
        <f t="shared" si="90"/>
        <v>26281.059999999998</v>
      </c>
      <c r="BP55" s="63">
        <f t="shared" si="90"/>
        <v>-3398.0100000000093</v>
      </c>
      <c r="BQ55" s="63">
        <f t="shared" si="91"/>
        <v>50992.399999999994</v>
      </c>
      <c r="BR55" s="63">
        <f t="shared" si="91"/>
        <v>93004.87</v>
      </c>
      <c r="BS55" s="63">
        <f t="shared" si="91"/>
        <v>59331.859999999986</v>
      </c>
      <c r="BT55" s="63">
        <f t="shared" si="91"/>
        <v>-106574</v>
      </c>
      <c r="BU55" s="63">
        <f t="shared" si="91"/>
        <v>-148353</v>
      </c>
      <c r="BV55" s="63">
        <f t="shared" si="91"/>
        <v>-83733</v>
      </c>
      <c r="BW55" s="63">
        <f t="shared" si="91"/>
        <v>-80250</v>
      </c>
      <c r="BX55" s="63">
        <f t="shared" si="91"/>
        <v>-13836</v>
      </c>
      <c r="BY55" s="63">
        <f t="shared" si="91"/>
        <v>-20067</v>
      </c>
      <c r="BZ55" s="339">
        <f t="shared" si="91"/>
        <v>-17716</v>
      </c>
      <c r="CA55" s="339">
        <f t="shared" si="91"/>
        <v>-7376</v>
      </c>
      <c r="CB55" s="360">
        <f t="shared" si="91"/>
        <v>-10992</v>
      </c>
      <c r="CC55" s="369"/>
      <c r="CD55" s="61">
        <f>IF(ISERROR(GETPIVOTDATA("VALUE",'CSS WK pvt'!$J$2,"DT_FILE",CD$8,"COMMODITY",CD$6,"TRIM_CAT",TRIM(B55),"TRIM_LINE",A51))=TRUE,0,GETPIVOTDATA("VALUE",'CSS WK pvt'!$J$2,"DT_FILE",CD$8,"COMMODITY",CD$6,"TRIM_CAT",TRIM(B55),"TRIM_LINE",A51))</f>
        <v>125925</v>
      </c>
    </row>
    <row r="56" spans="1:82" s="38" customFormat="1" x14ac:dyDescent="0.3">
      <c r="A56" s="140"/>
      <c r="B56" s="39" t="s">
        <v>34</v>
      </c>
      <c r="C56" s="40">
        <v>102822.01</v>
      </c>
      <c r="D56" s="41">
        <v>160122.06</v>
      </c>
      <c r="E56" s="41">
        <v>347769.88</v>
      </c>
      <c r="F56" s="41">
        <v>100383.55</v>
      </c>
      <c r="G56" s="41">
        <v>122770.21</v>
      </c>
      <c r="H56" s="41">
        <v>93986.79</v>
      </c>
      <c r="I56" s="41">
        <v>123554.29</v>
      </c>
      <c r="J56" s="41">
        <v>72372.820000000007</v>
      </c>
      <c r="K56" s="41">
        <v>70317.42</v>
      </c>
      <c r="L56" s="275">
        <v>71961.89</v>
      </c>
      <c r="M56" s="42">
        <v>167859.68</v>
      </c>
      <c r="N56" s="41">
        <v>170875.02</v>
      </c>
      <c r="O56" s="42">
        <v>214436.76</v>
      </c>
      <c r="P56" s="41">
        <v>481786</v>
      </c>
      <c r="Q56" s="41">
        <v>282599</v>
      </c>
      <c r="R56" s="41">
        <v>279187</v>
      </c>
      <c r="S56" s="41">
        <v>463753</v>
      </c>
      <c r="T56" s="41">
        <v>209707</v>
      </c>
      <c r="U56" s="240">
        <v>125812</v>
      </c>
      <c r="V56" s="240">
        <v>92702</v>
      </c>
      <c r="W56" s="240">
        <v>94995</v>
      </c>
      <c r="X56" s="275">
        <v>169833</v>
      </c>
      <c r="Y56" s="300">
        <v>144187</v>
      </c>
      <c r="Z56" s="240">
        <v>178958</v>
      </c>
      <c r="AA56" s="240">
        <v>262886</v>
      </c>
      <c r="AB56" s="240">
        <v>650705</v>
      </c>
      <c r="AC56" s="240">
        <v>256953</v>
      </c>
      <c r="AD56" s="240">
        <v>424581</v>
      </c>
      <c r="AE56" s="240">
        <v>264517</v>
      </c>
      <c r="AF56" s="240">
        <v>153233</v>
      </c>
      <c r="AG56" s="240">
        <v>98918</v>
      </c>
      <c r="AH56" s="240">
        <v>109262</v>
      </c>
      <c r="AI56" s="41">
        <v>125405</v>
      </c>
      <c r="AJ56" s="383">
        <v>117185</v>
      </c>
      <c r="AK56" s="171">
        <f t="shared" si="88"/>
        <v>1.0855141812536053</v>
      </c>
      <c r="AL56" s="171">
        <f t="shared" si="88"/>
        <v>2.0088671105030751</v>
      </c>
      <c r="AM56" s="171">
        <f t="shared" si="88"/>
        <v>-0.18739656234749255</v>
      </c>
      <c r="AN56" s="171">
        <f t="shared" si="88"/>
        <v>1.781202697055444</v>
      </c>
      <c r="AO56" s="171">
        <f t="shared" si="88"/>
        <v>2.777406587477532</v>
      </c>
      <c r="AP56" s="171">
        <f t="shared" si="88"/>
        <v>1.2312390922171086</v>
      </c>
      <c r="AQ56" s="171">
        <f t="shared" si="88"/>
        <v>1.827301990080641E-2</v>
      </c>
      <c r="AR56" s="171">
        <f t="shared" si="88"/>
        <v>0.28089523111024267</v>
      </c>
      <c r="AS56" s="171">
        <f t="shared" si="88"/>
        <v>0.35094546984232361</v>
      </c>
      <c r="AT56" s="171">
        <f t="shared" si="88"/>
        <v>1.3600408493995919</v>
      </c>
      <c r="AU56" s="171">
        <f t="shared" si="89"/>
        <v>-0.14102660031283268</v>
      </c>
      <c r="AV56" s="171">
        <f t="shared" si="89"/>
        <v>4.7303461910348343E-2</v>
      </c>
      <c r="AW56" s="171">
        <f t="shared" si="89"/>
        <v>0.22593719472351656</v>
      </c>
      <c r="AX56" s="171">
        <f t="shared" si="89"/>
        <v>0.35061002187693291</v>
      </c>
      <c r="AY56" s="171">
        <f t="shared" si="89"/>
        <v>-9.0750498055548676E-2</v>
      </c>
      <c r="AZ56" s="171">
        <f t="shared" si="89"/>
        <v>0.52077639718181723</v>
      </c>
      <c r="BA56" s="171">
        <f t="shared" si="89"/>
        <v>-0.42961662781696291</v>
      </c>
      <c r="BB56" s="171">
        <f t="shared" si="89"/>
        <v>-0.26929954651013083</v>
      </c>
      <c r="BC56" s="171">
        <f t="shared" si="89"/>
        <v>-0.21376339299907798</v>
      </c>
      <c r="BD56" s="326">
        <f t="shared" si="89"/>
        <v>0.17863692261224137</v>
      </c>
      <c r="BE56" s="326">
        <f t="shared" si="89"/>
        <v>0.32012211169008897</v>
      </c>
      <c r="BF56" s="201">
        <f t="shared" si="89"/>
        <v>-0.30999864572845087</v>
      </c>
      <c r="BG56" s="40">
        <f t="shared" si="90"/>
        <v>111614.75000000001</v>
      </c>
      <c r="BH56" s="62">
        <f t="shared" si="90"/>
        <v>321663.94</v>
      </c>
      <c r="BI56" s="63">
        <f t="shared" si="90"/>
        <v>-65170.880000000005</v>
      </c>
      <c r="BJ56" s="63">
        <f t="shared" si="90"/>
        <v>178803.45</v>
      </c>
      <c r="BK56" s="63">
        <f t="shared" si="90"/>
        <v>340982.79</v>
      </c>
      <c r="BL56" s="63">
        <f t="shared" si="90"/>
        <v>115720.21</v>
      </c>
      <c r="BM56" s="63">
        <f t="shared" si="90"/>
        <v>2257.7100000000064</v>
      </c>
      <c r="BN56" s="63">
        <f t="shared" si="90"/>
        <v>20329.179999999993</v>
      </c>
      <c r="BO56" s="63">
        <f t="shared" si="90"/>
        <v>24677.58</v>
      </c>
      <c r="BP56" s="63">
        <f t="shared" si="90"/>
        <v>97871.11</v>
      </c>
      <c r="BQ56" s="63">
        <f t="shared" si="91"/>
        <v>-23672.679999999993</v>
      </c>
      <c r="BR56" s="63">
        <f t="shared" si="91"/>
        <v>8082.9800000000105</v>
      </c>
      <c r="BS56" s="63">
        <f t="shared" si="91"/>
        <v>48449.239999999991</v>
      </c>
      <c r="BT56" s="63">
        <f t="shared" si="91"/>
        <v>168919</v>
      </c>
      <c r="BU56" s="63">
        <f t="shared" si="91"/>
        <v>-25646</v>
      </c>
      <c r="BV56" s="63">
        <f t="shared" si="91"/>
        <v>145394</v>
      </c>
      <c r="BW56" s="63">
        <f t="shared" si="91"/>
        <v>-199236</v>
      </c>
      <c r="BX56" s="63">
        <f t="shared" si="91"/>
        <v>-56474</v>
      </c>
      <c r="BY56" s="63">
        <f t="shared" si="91"/>
        <v>-26894</v>
      </c>
      <c r="BZ56" s="339">
        <f t="shared" si="91"/>
        <v>16560</v>
      </c>
      <c r="CA56" s="339">
        <f t="shared" si="91"/>
        <v>30410</v>
      </c>
      <c r="CB56" s="360">
        <f t="shared" si="91"/>
        <v>-52648</v>
      </c>
      <c r="CC56" s="369"/>
      <c r="CD56" s="61">
        <f>IF(ISERROR(GETPIVOTDATA("VALUE",'CSS WK pvt'!$J$2,"DT_FILE",CD$8,"COMMODITY",CD$6,"TRIM_CAT",TRIM(B56),"TRIM_LINE",A51))=TRUE,0,GETPIVOTDATA("VALUE",'CSS WK pvt'!$J$2,"DT_FILE",CD$8,"COMMODITY",CD$6,"TRIM_CAT",TRIM(B56),"TRIM_LINE",A51))</f>
        <v>117185</v>
      </c>
    </row>
    <row r="57" spans="1:82" s="123" customFormat="1" x14ac:dyDescent="0.3">
      <c r="A57" s="141"/>
      <c r="B57" s="39" t="s">
        <v>35</v>
      </c>
      <c r="C57" s="133">
        <f>SUM(C52:C56)</f>
        <v>4697480.7399999993</v>
      </c>
      <c r="D57" s="134">
        <f t="shared" ref="D57:CD57" si="92">SUM(D52:D56)</f>
        <v>5815794.4299999997</v>
      </c>
      <c r="E57" s="134">
        <f t="shared" si="92"/>
        <v>6182074.169999999</v>
      </c>
      <c r="F57" s="134">
        <f t="shared" si="92"/>
        <v>4139925.87</v>
      </c>
      <c r="G57" s="134">
        <f t="shared" si="92"/>
        <v>2759680.75</v>
      </c>
      <c r="H57" s="134">
        <f t="shared" si="92"/>
        <v>1991521.4600000002</v>
      </c>
      <c r="I57" s="134">
        <f t="shared" si="92"/>
        <v>1544349.8800000001</v>
      </c>
      <c r="J57" s="134">
        <f t="shared" si="92"/>
        <v>1495047.96</v>
      </c>
      <c r="K57" s="134">
        <f t="shared" si="92"/>
        <v>1528238.8</v>
      </c>
      <c r="L57" s="273">
        <f t="shared" si="92"/>
        <v>1727569.1999999997</v>
      </c>
      <c r="M57" s="43">
        <f t="shared" si="92"/>
        <v>3175219.43</v>
      </c>
      <c r="N57" s="134">
        <f t="shared" si="92"/>
        <v>4572899.12</v>
      </c>
      <c r="O57" s="43">
        <f t="shared" si="92"/>
        <v>6064412.2699999996</v>
      </c>
      <c r="P57" s="134">
        <v>7699263</v>
      </c>
      <c r="Q57" s="134">
        <v>6840674</v>
      </c>
      <c r="R57" s="134">
        <v>5923473</v>
      </c>
      <c r="S57" s="134">
        <v>4827450</v>
      </c>
      <c r="T57" s="134">
        <v>2558138</v>
      </c>
      <c r="U57" s="241">
        <v>2011093</v>
      </c>
      <c r="V57" s="241">
        <v>1780674</v>
      </c>
      <c r="W57" s="241">
        <v>2046956</v>
      </c>
      <c r="X57" s="273">
        <v>2139364</v>
      </c>
      <c r="Y57" s="301">
        <v>3410200</v>
      </c>
      <c r="Z57" s="241">
        <v>5016799</v>
      </c>
      <c r="AA57" s="241">
        <v>7824325</v>
      </c>
      <c r="AB57" s="241">
        <v>9637785</v>
      </c>
      <c r="AC57" s="241">
        <v>7819097</v>
      </c>
      <c r="AD57" s="241">
        <v>5761206</v>
      </c>
      <c r="AE57" s="241">
        <v>3656635</v>
      </c>
      <c r="AF57" s="241">
        <v>2344494</v>
      </c>
      <c r="AG57" s="241">
        <v>1892673</v>
      </c>
      <c r="AH57" s="241">
        <v>1739326</v>
      </c>
      <c r="AI57" s="134">
        <v>1820068</v>
      </c>
      <c r="AJ57" s="384">
        <v>1909937</v>
      </c>
      <c r="AK57" s="202">
        <f t="shared" si="88"/>
        <v>0.29099247142416179</v>
      </c>
      <c r="AL57" s="203">
        <f t="shared" si="88"/>
        <v>0.32385404825940528</v>
      </c>
      <c r="AM57" s="204">
        <f t="shared" si="88"/>
        <v>0.10653379624528204</v>
      </c>
      <c r="AN57" s="204">
        <f t="shared" si="88"/>
        <v>0.43081619961470463</v>
      </c>
      <c r="AO57" s="204">
        <f t="shared" si="88"/>
        <v>0.74927842649915211</v>
      </c>
      <c r="AP57" s="204">
        <f t="shared" si="88"/>
        <v>0.28451440337479456</v>
      </c>
      <c r="AQ57" s="204">
        <f t="shared" si="88"/>
        <v>0.30222628048509309</v>
      </c>
      <c r="AR57" s="204">
        <f t="shared" si="88"/>
        <v>0.19104807848438524</v>
      </c>
      <c r="AS57" s="204">
        <f t="shared" si="88"/>
        <v>0.33942156160411574</v>
      </c>
      <c r="AT57" s="204">
        <f t="shared" si="88"/>
        <v>0.23836660204407462</v>
      </c>
      <c r="AU57" s="204">
        <f t="shared" si="89"/>
        <v>7.4004513760486723E-2</v>
      </c>
      <c r="AV57" s="204">
        <f t="shared" si="89"/>
        <v>9.7071872427397843E-2</v>
      </c>
      <c r="AW57" s="204">
        <f t="shared" si="89"/>
        <v>0.29020334562445582</v>
      </c>
      <c r="AX57" s="204">
        <f t="shared" si="89"/>
        <v>0.25178020285837749</v>
      </c>
      <c r="AY57" s="204">
        <f t="shared" si="89"/>
        <v>0.14303020433366653</v>
      </c>
      <c r="AZ57" s="204">
        <f t="shared" si="89"/>
        <v>-2.7393895439381592E-2</v>
      </c>
      <c r="BA57" s="204">
        <f t="shared" si="89"/>
        <v>-0.24253280717563103</v>
      </c>
      <c r="BB57" s="204">
        <f t="shared" si="89"/>
        <v>-8.3515431927440972E-2</v>
      </c>
      <c r="BC57" s="204">
        <f t="shared" si="89"/>
        <v>-5.8883403204128305E-2</v>
      </c>
      <c r="BD57" s="329">
        <f t="shared" si="89"/>
        <v>-2.3220421031586915E-2</v>
      </c>
      <c r="BE57" s="329">
        <f t="shared" si="89"/>
        <v>-0.11084165951784015</v>
      </c>
      <c r="BF57" s="205">
        <f t="shared" si="89"/>
        <v>-0.10724075005468915</v>
      </c>
      <c r="BG57" s="133">
        <f t="shared" si="79"/>
        <v>1366931.5300000005</v>
      </c>
      <c r="BH57" s="136">
        <f t="shared" si="79"/>
        <v>1883468.57</v>
      </c>
      <c r="BI57" s="137">
        <f t="shared" si="79"/>
        <v>658599.83000000019</v>
      </c>
      <c r="BJ57" s="137">
        <f t="shared" si="79"/>
        <v>1783547.13</v>
      </c>
      <c r="BK57" s="137">
        <f t="shared" ref="BK57:BL57" si="93">SUM(BK52:BK56)</f>
        <v>2067769.25</v>
      </c>
      <c r="BL57" s="137">
        <f t="shared" si="93"/>
        <v>566616.53999999992</v>
      </c>
      <c r="BM57" s="137">
        <f t="shared" ref="BM57:BN57" si="94">SUM(BM52:BM56)</f>
        <v>466743.12000000005</v>
      </c>
      <c r="BN57" s="137">
        <f t="shared" si="94"/>
        <v>285626.03999999998</v>
      </c>
      <c r="BO57" s="137">
        <f t="shared" ref="BO57:BP57" si="95">SUM(BO52:BO56)</f>
        <v>518717.2</v>
      </c>
      <c r="BP57" s="137">
        <f t="shared" si="95"/>
        <v>411794.80000000005</v>
      </c>
      <c r="BQ57" s="137">
        <f t="shared" ref="BQ57:BR57" si="96">SUM(BQ52:BQ56)</f>
        <v>234980.56999999992</v>
      </c>
      <c r="BR57" s="137">
        <f t="shared" si="96"/>
        <v>443899.87999999977</v>
      </c>
      <c r="BS57" s="137">
        <f t="shared" ref="BS57:BT57" si="97">SUM(BS52:BS56)</f>
        <v>1759912.7299999997</v>
      </c>
      <c r="BT57" s="137">
        <f t="shared" si="97"/>
        <v>1938522</v>
      </c>
      <c r="BU57" s="137">
        <f t="shared" ref="BU57:BV57" si="98">SUM(BU52:BU56)</f>
        <v>978423</v>
      </c>
      <c r="BV57" s="137">
        <f t="shared" si="98"/>
        <v>-162267</v>
      </c>
      <c r="BW57" s="137">
        <f t="shared" ref="BW57:BX57" si="99">SUM(BW52:BW56)</f>
        <v>-1170815</v>
      </c>
      <c r="BX57" s="137">
        <f t="shared" si="99"/>
        <v>-213644</v>
      </c>
      <c r="BY57" s="137">
        <f t="shared" ref="BY57:BZ57" si="100">SUM(BY52:BY56)</f>
        <v>-118420</v>
      </c>
      <c r="BZ57" s="345">
        <f t="shared" si="100"/>
        <v>-41348</v>
      </c>
      <c r="CA57" s="345">
        <f>SUM(CA52:CA56)</f>
        <v>-226888</v>
      </c>
      <c r="CB57" s="345">
        <f>SUM(CB52:CB56)</f>
        <v>-229427</v>
      </c>
      <c r="CC57" s="370"/>
      <c r="CD57" s="43">
        <f t="shared" si="92"/>
        <v>1909937</v>
      </c>
    </row>
    <row r="58" spans="1:82" s="38" customFormat="1" x14ac:dyDescent="0.3">
      <c r="A58" s="140">
        <f>+A51+1</f>
        <v>8</v>
      </c>
      <c r="B58" s="44" t="s">
        <v>25</v>
      </c>
      <c r="C58" s="45"/>
      <c r="D58" s="46"/>
      <c r="E58" s="46"/>
      <c r="F58" s="46"/>
      <c r="G58" s="46"/>
      <c r="H58" s="46"/>
      <c r="I58" s="46"/>
      <c r="J58" s="46"/>
      <c r="K58" s="46"/>
      <c r="L58" s="274"/>
      <c r="M58" s="47"/>
      <c r="N58" s="46"/>
      <c r="O58" s="47"/>
      <c r="P58" s="46"/>
      <c r="Q58" s="46"/>
      <c r="R58" s="46"/>
      <c r="S58" s="46"/>
      <c r="T58" s="46"/>
      <c r="U58" s="242"/>
      <c r="V58" s="242"/>
      <c r="W58" s="242"/>
      <c r="X58" s="274"/>
      <c r="Y58" s="302"/>
      <c r="Z58" s="242"/>
      <c r="AA58" s="242"/>
      <c r="AB58" s="242"/>
      <c r="AC58" s="242"/>
      <c r="AD58" s="242"/>
      <c r="AE58" s="242"/>
      <c r="AF58" s="242"/>
      <c r="AG58" s="242"/>
      <c r="AH58" s="242"/>
      <c r="AI58" s="46"/>
      <c r="AJ58" s="385"/>
      <c r="AK58" s="206"/>
      <c r="AL58" s="207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330"/>
      <c r="BE58" s="330"/>
      <c r="BF58" s="209"/>
      <c r="BG58" s="45"/>
      <c r="BH58" s="48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346"/>
      <c r="CA58" s="346"/>
      <c r="CB58" s="346"/>
      <c r="CC58" s="369"/>
      <c r="CD58" s="47"/>
    </row>
    <row r="59" spans="1:82" s="38" customFormat="1" x14ac:dyDescent="0.3">
      <c r="A59" s="140"/>
      <c r="B59" s="39" t="s">
        <v>30</v>
      </c>
      <c r="C59" s="40">
        <v>6813963.2300000004</v>
      </c>
      <c r="D59" s="41">
        <v>7830917.4800000004</v>
      </c>
      <c r="E59" s="41">
        <v>9003337.6600000001</v>
      </c>
      <c r="F59" s="41">
        <v>10699688.960000001</v>
      </c>
      <c r="G59" s="41">
        <v>11504374.74</v>
      </c>
      <c r="H59" s="41">
        <v>11636276.32</v>
      </c>
      <c r="I59" s="41">
        <v>11446613.119999999</v>
      </c>
      <c r="J59" s="41">
        <v>11010706.800000001</v>
      </c>
      <c r="K59" s="41">
        <v>10909682.4</v>
      </c>
      <c r="L59" s="275">
        <v>10846954.460000001</v>
      </c>
      <c r="M59" s="42">
        <v>10882049.77</v>
      </c>
      <c r="N59" s="41">
        <v>11236483.630000001</v>
      </c>
      <c r="O59" s="42">
        <v>12570627.76</v>
      </c>
      <c r="P59" s="41">
        <v>15268224</v>
      </c>
      <c r="Q59" s="41">
        <v>17994982</v>
      </c>
      <c r="R59" s="41">
        <v>19733248</v>
      </c>
      <c r="S59" s="41">
        <v>21409223</v>
      </c>
      <c r="T59" s="41">
        <v>22773142</v>
      </c>
      <c r="U59" s="240">
        <v>22454090</v>
      </c>
      <c r="V59" s="240">
        <v>22360591</v>
      </c>
      <c r="W59" s="240">
        <v>22382499</v>
      </c>
      <c r="X59" s="275">
        <v>22823730</v>
      </c>
      <c r="Y59" s="300">
        <v>22773286</v>
      </c>
      <c r="Z59" s="240">
        <v>23491810</v>
      </c>
      <c r="AA59" s="240">
        <v>24357517</v>
      </c>
      <c r="AB59" s="240">
        <v>27968082</v>
      </c>
      <c r="AC59" s="240">
        <v>31170767</v>
      </c>
      <c r="AD59" s="240">
        <v>32672838</v>
      </c>
      <c r="AE59" s="240">
        <v>27874839</v>
      </c>
      <c r="AF59" s="240">
        <v>26770749</v>
      </c>
      <c r="AG59" s="240">
        <v>25650007</v>
      </c>
      <c r="AH59" s="240">
        <v>23970145</v>
      </c>
      <c r="AI59" s="41">
        <v>22657394</v>
      </c>
      <c r="AJ59" s="383">
        <v>21871672</v>
      </c>
      <c r="AK59" s="171">
        <f t="shared" ref="AK59:AT64" si="101">IF(ISERROR((O59-C59)/C59)=TRUE,0,(O59-C59)/C59)</f>
        <v>0.84483351842214138</v>
      </c>
      <c r="AL59" s="171">
        <f t="shared" si="101"/>
        <v>0.94973629067024712</v>
      </c>
      <c r="AM59" s="171">
        <f t="shared" si="101"/>
        <v>0.99870122387479132</v>
      </c>
      <c r="AN59" s="171">
        <f t="shared" si="101"/>
        <v>0.84428239678473782</v>
      </c>
      <c r="AO59" s="171">
        <f t="shared" si="101"/>
        <v>0.86096363199657033</v>
      </c>
      <c r="AP59" s="171">
        <f t="shared" si="101"/>
        <v>0.95708157607587641</v>
      </c>
      <c r="AQ59" s="171">
        <f t="shared" si="101"/>
        <v>0.96163614202766046</v>
      </c>
      <c r="AR59" s="171">
        <f t="shared" si="101"/>
        <v>1.0308043258403718</v>
      </c>
      <c r="AS59" s="171">
        <f t="shared" si="101"/>
        <v>1.0516178362809168</v>
      </c>
      <c r="AT59" s="171">
        <f t="shared" si="101"/>
        <v>1.1041602123588152</v>
      </c>
      <c r="AU59" s="171">
        <f t="shared" ref="AU59:BF64" si="102">IF(ISERROR((Y59-M59)/M59)=TRUE,0,(Y59-M59)/M59)</f>
        <v>1.0927386366842542</v>
      </c>
      <c r="AV59" s="171">
        <f t="shared" si="102"/>
        <v>1.0906727383360233</v>
      </c>
      <c r="AW59" s="171">
        <f t="shared" si="102"/>
        <v>0.9376531916334464</v>
      </c>
      <c r="AX59" s="171">
        <f t="shared" si="102"/>
        <v>0.83178357875807951</v>
      </c>
      <c r="AY59" s="171">
        <f t="shared" si="102"/>
        <v>0.73219217446285856</v>
      </c>
      <c r="AZ59" s="171">
        <f t="shared" si="102"/>
        <v>0.65572530178508881</v>
      </c>
      <c r="BA59" s="171">
        <f t="shared" si="102"/>
        <v>0.30200143181282196</v>
      </c>
      <c r="BB59" s="171">
        <f t="shared" si="102"/>
        <v>0.17554042389056371</v>
      </c>
      <c r="BC59" s="171">
        <f t="shared" si="102"/>
        <v>0.14233117440965098</v>
      </c>
      <c r="BD59" s="326">
        <f t="shared" si="102"/>
        <v>7.1981728926574437E-2</v>
      </c>
      <c r="BE59" s="326">
        <f t="shared" si="102"/>
        <v>1.2281693835884903E-2</v>
      </c>
      <c r="BF59" s="201">
        <f t="shared" si="102"/>
        <v>-4.1713514837408261E-2</v>
      </c>
      <c r="BG59" s="40">
        <f t="shared" ref="BG59:BP63" si="103">O59-C59</f>
        <v>5756664.5299999993</v>
      </c>
      <c r="BH59" s="62">
        <f t="shared" si="103"/>
        <v>7437306.5199999996</v>
      </c>
      <c r="BI59" s="63">
        <f t="shared" si="103"/>
        <v>8991644.3399999999</v>
      </c>
      <c r="BJ59" s="63">
        <f t="shared" si="103"/>
        <v>9033559.0399999991</v>
      </c>
      <c r="BK59" s="63">
        <f t="shared" si="103"/>
        <v>9904848.2599999998</v>
      </c>
      <c r="BL59" s="63">
        <f t="shared" si="103"/>
        <v>11136865.68</v>
      </c>
      <c r="BM59" s="63">
        <f t="shared" si="103"/>
        <v>11007476.880000001</v>
      </c>
      <c r="BN59" s="63">
        <f t="shared" si="103"/>
        <v>11349884.199999999</v>
      </c>
      <c r="BO59" s="63">
        <f t="shared" si="103"/>
        <v>11472816.6</v>
      </c>
      <c r="BP59" s="63">
        <f t="shared" si="103"/>
        <v>11976775.539999999</v>
      </c>
      <c r="BQ59" s="63">
        <f t="shared" ref="BQ59:CB63" si="104">Y59-M59</f>
        <v>11891236.23</v>
      </c>
      <c r="BR59" s="63">
        <f t="shared" si="104"/>
        <v>12255326.369999999</v>
      </c>
      <c r="BS59" s="63">
        <f t="shared" si="104"/>
        <v>11786889.24</v>
      </c>
      <c r="BT59" s="63">
        <f t="shared" si="104"/>
        <v>12699858</v>
      </c>
      <c r="BU59" s="63">
        <f t="shared" si="104"/>
        <v>13175785</v>
      </c>
      <c r="BV59" s="63">
        <f t="shared" si="104"/>
        <v>12939590</v>
      </c>
      <c r="BW59" s="63">
        <f t="shared" si="104"/>
        <v>6465616</v>
      </c>
      <c r="BX59" s="63">
        <f t="shared" si="104"/>
        <v>3997607</v>
      </c>
      <c r="BY59" s="63">
        <f t="shared" si="104"/>
        <v>3195917</v>
      </c>
      <c r="BZ59" s="339">
        <f t="shared" si="104"/>
        <v>1609554</v>
      </c>
      <c r="CA59" s="339">
        <f t="shared" si="104"/>
        <v>274895</v>
      </c>
      <c r="CB59" s="360">
        <f t="shared" si="104"/>
        <v>-952058</v>
      </c>
      <c r="CC59" s="369"/>
      <c r="CD59" s="61">
        <f>IF(ISERROR(GETPIVOTDATA("VALUE",'CSS WK pvt'!$J$2,"DT_FILE",CD$8,"COMMODITY",CD$6,"TRIM_CAT",TRIM(B59),"TRIM_LINE",A58))=TRUE,0,GETPIVOTDATA("VALUE",'CSS WK pvt'!$J$2,"DT_FILE",CD$8,"COMMODITY",CD$6,"TRIM_CAT",TRIM(B59),"TRIM_LINE",A58))</f>
        <v>21871672</v>
      </c>
    </row>
    <row r="60" spans="1:82" s="38" customFormat="1" x14ac:dyDescent="0.3">
      <c r="A60" s="140"/>
      <c r="B60" s="39" t="s">
        <v>31</v>
      </c>
      <c r="C60" s="40">
        <v>4307124.96</v>
      </c>
      <c r="D60" s="41">
        <v>4916370.0999999996</v>
      </c>
      <c r="E60" s="41">
        <v>5007153.8099999996</v>
      </c>
      <c r="F60" s="41">
        <v>4651797.1500000004</v>
      </c>
      <c r="G60" s="41">
        <v>4600913.29</v>
      </c>
      <c r="H60" s="41">
        <v>4795950.1399999997</v>
      </c>
      <c r="I60" s="41">
        <v>4850686.8899999997</v>
      </c>
      <c r="J60" s="41">
        <v>4840766.6900000004</v>
      </c>
      <c r="K60" s="41">
        <v>4909807.4400000004</v>
      </c>
      <c r="L60" s="275">
        <v>4882739.7</v>
      </c>
      <c r="M60" s="42">
        <v>5037720.88</v>
      </c>
      <c r="N60" s="41">
        <v>4236607.3</v>
      </c>
      <c r="O60" s="42">
        <v>4472982.7300000004</v>
      </c>
      <c r="P60" s="41">
        <v>4946396</v>
      </c>
      <c r="Q60" s="41">
        <v>5175773</v>
      </c>
      <c r="R60" s="41">
        <v>5507805</v>
      </c>
      <c r="S60" s="41">
        <v>6169330</v>
      </c>
      <c r="T60" s="41">
        <v>6323099</v>
      </c>
      <c r="U60" s="240">
        <v>6019572</v>
      </c>
      <c r="V60" s="240">
        <v>5604617</v>
      </c>
      <c r="W60" s="240">
        <v>5495450</v>
      </c>
      <c r="X60" s="275">
        <v>5199644</v>
      </c>
      <c r="Y60" s="300">
        <v>4618910</v>
      </c>
      <c r="Z60" s="240">
        <v>4692186</v>
      </c>
      <c r="AA60" s="240">
        <v>4875949</v>
      </c>
      <c r="AB60" s="240">
        <v>5448137</v>
      </c>
      <c r="AC60" s="240">
        <v>6112965</v>
      </c>
      <c r="AD60" s="240">
        <v>6645519</v>
      </c>
      <c r="AE60" s="240">
        <v>10706780</v>
      </c>
      <c r="AF60" s="240">
        <v>10217885</v>
      </c>
      <c r="AG60" s="240">
        <v>9410507</v>
      </c>
      <c r="AH60" s="240">
        <v>8893724</v>
      </c>
      <c r="AI60" s="41">
        <v>8789774</v>
      </c>
      <c r="AJ60" s="383">
        <v>8574251</v>
      </c>
      <c r="AK60" s="171">
        <f t="shared" si="101"/>
        <v>3.8507768300272506E-2</v>
      </c>
      <c r="AL60" s="171">
        <f t="shared" si="101"/>
        <v>6.1073310977951753E-3</v>
      </c>
      <c r="AM60" s="171">
        <f t="shared" si="101"/>
        <v>3.3675656150854376E-2</v>
      </c>
      <c r="AN60" s="171">
        <f t="shared" si="101"/>
        <v>0.18401659023330361</v>
      </c>
      <c r="AO60" s="171">
        <f t="shared" si="101"/>
        <v>0.34089247311157217</v>
      </c>
      <c r="AP60" s="171">
        <f t="shared" si="101"/>
        <v>0.31842467403132768</v>
      </c>
      <c r="AQ60" s="171">
        <f t="shared" si="101"/>
        <v>0.24097311092367796</v>
      </c>
      <c r="AR60" s="171">
        <f t="shared" si="101"/>
        <v>0.15779531609692174</v>
      </c>
      <c r="AS60" s="171">
        <f t="shared" si="101"/>
        <v>0.1192801483880597</v>
      </c>
      <c r="AT60" s="171">
        <f t="shared" si="101"/>
        <v>6.4902968306911751E-2</v>
      </c>
      <c r="AU60" s="171">
        <f t="shared" si="102"/>
        <v>-8.3134990996166488E-2</v>
      </c>
      <c r="AV60" s="171">
        <f t="shared" si="102"/>
        <v>0.10753385143815435</v>
      </c>
      <c r="AW60" s="171">
        <f t="shared" si="102"/>
        <v>9.0088939377595031E-2</v>
      </c>
      <c r="AX60" s="171">
        <f t="shared" si="102"/>
        <v>0.10143567154752672</v>
      </c>
      <c r="AY60" s="171">
        <f t="shared" si="102"/>
        <v>0.18107285617046961</v>
      </c>
      <c r="AZ60" s="171">
        <f t="shared" si="102"/>
        <v>0.2065639578743256</v>
      </c>
      <c r="BA60" s="171">
        <f t="shared" si="102"/>
        <v>0.73548505267184605</v>
      </c>
      <c r="BB60" s="171">
        <f t="shared" si="102"/>
        <v>0.61596157200765</v>
      </c>
      <c r="BC60" s="171">
        <f t="shared" si="102"/>
        <v>0.56331828907437276</v>
      </c>
      <c r="BD60" s="326">
        <f t="shared" si="102"/>
        <v>0.58685669332980295</v>
      </c>
      <c r="BE60" s="326">
        <f t="shared" si="102"/>
        <v>0.5994639201521258</v>
      </c>
      <c r="BF60" s="201">
        <f t="shared" si="102"/>
        <v>0.64900731665475564</v>
      </c>
      <c r="BG60" s="40">
        <f t="shared" si="103"/>
        <v>165857.77000000048</v>
      </c>
      <c r="BH60" s="62">
        <f t="shared" si="103"/>
        <v>30025.900000000373</v>
      </c>
      <c r="BI60" s="63">
        <f t="shared" si="103"/>
        <v>168619.19000000041</v>
      </c>
      <c r="BJ60" s="63">
        <f t="shared" si="103"/>
        <v>856007.84999999963</v>
      </c>
      <c r="BK60" s="63">
        <f t="shared" si="103"/>
        <v>1568416.71</v>
      </c>
      <c r="BL60" s="63">
        <f t="shared" si="103"/>
        <v>1527148.8600000003</v>
      </c>
      <c r="BM60" s="63">
        <f t="shared" si="103"/>
        <v>1168885.1100000003</v>
      </c>
      <c r="BN60" s="63">
        <f t="shared" si="103"/>
        <v>763850.30999999959</v>
      </c>
      <c r="BO60" s="63">
        <f t="shared" si="103"/>
        <v>585642.55999999959</v>
      </c>
      <c r="BP60" s="63">
        <f t="shared" si="103"/>
        <v>316904.29999999981</v>
      </c>
      <c r="BQ60" s="63">
        <f t="shared" si="104"/>
        <v>-418810.87999999989</v>
      </c>
      <c r="BR60" s="63">
        <f t="shared" si="104"/>
        <v>455578.70000000019</v>
      </c>
      <c r="BS60" s="63">
        <f t="shared" si="104"/>
        <v>402966.26999999955</v>
      </c>
      <c r="BT60" s="63">
        <f t="shared" si="104"/>
        <v>501741</v>
      </c>
      <c r="BU60" s="63">
        <f t="shared" si="104"/>
        <v>937192</v>
      </c>
      <c r="BV60" s="63">
        <f t="shared" si="104"/>
        <v>1137714</v>
      </c>
      <c r="BW60" s="63">
        <f t="shared" si="104"/>
        <v>4537450</v>
      </c>
      <c r="BX60" s="63">
        <f t="shared" si="104"/>
        <v>3894786</v>
      </c>
      <c r="BY60" s="63">
        <f t="shared" si="104"/>
        <v>3390935</v>
      </c>
      <c r="BZ60" s="339">
        <f t="shared" si="104"/>
        <v>3289107</v>
      </c>
      <c r="CA60" s="339">
        <f t="shared" si="104"/>
        <v>3294324</v>
      </c>
      <c r="CB60" s="360">
        <f t="shared" si="104"/>
        <v>3374607</v>
      </c>
      <c r="CC60" s="369"/>
      <c r="CD60" s="61">
        <f>IF(ISERROR(GETPIVOTDATA("VALUE",'CSS WK pvt'!$J$2,"DT_FILE",CD$8,"COMMODITY",CD$6,"TRIM_CAT",TRIM(B60),"TRIM_LINE",A58))=TRUE,0,GETPIVOTDATA("VALUE",'CSS WK pvt'!$J$2,"DT_FILE",CD$8,"COMMODITY",CD$6,"TRIM_CAT",TRIM(B60),"TRIM_LINE",A58))</f>
        <v>8574251</v>
      </c>
    </row>
    <row r="61" spans="1:82" s="38" customFormat="1" x14ac:dyDescent="0.3">
      <c r="A61" s="140"/>
      <c r="B61" s="39" t="s">
        <v>32</v>
      </c>
      <c r="C61" s="40">
        <v>145300.15</v>
      </c>
      <c r="D61" s="41">
        <v>181652.41</v>
      </c>
      <c r="E61" s="41">
        <v>241834.5</v>
      </c>
      <c r="F61" s="41">
        <v>293427.65000000002</v>
      </c>
      <c r="G61" s="41">
        <v>306768.19</v>
      </c>
      <c r="H61" s="41">
        <v>279812.42</v>
      </c>
      <c r="I61" s="41">
        <v>276551.32</v>
      </c>
      <c r="J61" s="41">
        <v>267417.21000000002</v>
      </c>
      <c r="K61" s="41">
        <v>283727.24</v>
      </c>
      <c r="L61" s="275">
        <v>263415.46999999997</v>
      </c>
      <c r="M61" s="42">
        <v>261212.74</v>
      </c>
      <c r="N61" s="41">
        <v>399245.16</v>
      </c>
      <c r="O61" s="42">
        <v>454512.66</v>
      </c>
      <c r="P61" s="41">
        <v>643728</v>
      </c>
      <c r="Q61" s="41">
        <v>945818</v>
      </c>
      <c r="R61" s="41">
        <v>1067184</v>
      </c>
      <c r="S61" s="41">
        <v>1158516</v>
      </c>
      <c r="T61" s="41">
        <v>1193228</v>
      </c>
      <c r="U61" s="240">
        <v>943743</v>
      </c>
      <c r="V61" s="240">
        <v>763005</v>
      </c>
      <c r="W61" s="240">
        <v>736609</v>
      </c>
      <c r="X61" s="275">
        <v>710963</v>
      </c>
      <c r="Y61" s="300">
        <v>668031</v>
      </c>
      <c r="Z61" s="240">
        <v>704797</v>
      </c>
      <c r="AA61" s="240">
        <v>708329</v>
      </c>
      <c r="AB61" s="240">
        <v>905674</v>
      </c>
      <c r="AC61" s="240">
        <v>1114368</v>
      </c>
      <c r="AD61" s="240">
        <v>1273976</v>
      </c>
      <c r="AE61" s="240">
        <v>1298209</v>
      </c>
      <c r="AF61" s="240">
        <v>1198536</v>
      </c>
      <c r="AG61" s="240">
        <v>963761</v>
      </c>
      <c r="AH61" s="240">
        <v>831069</v>
      </c>
      <c r="AI61" s="41">
        <v>799442</v>
      </c>
      <c r="AJ61" s="383">
        <v>772161</v>
      </c>
      <c r="AK61" s="171">
        <f t="shared" si="101"/>
        <v>2.1280949124966493</v>
      </c>
      <c r="AL61" s="171">
        <f t="shared" si="101"/>
        <v>2.5437349826517575</v>
      </c>
      <c r="AM61" s="171">
        <f t="shared" si="101"/>
        <v>2.911013523711464</v>
      </c>
      <c r="AN61" s="171">
        <f t="shared" si="101"/>
        <v>2.6369578667859006</v>
      </c>
      <c r="AO61" s="171">
        <f t="shared" si="101"/>
        <v>2.7765193320728594</v>
      </c>
      <c r="AP61" s="171">
        <f t="shared" si="101"/>
        <v>3.2643854050509984</v>
      </c>
      <c r="AQ61" s="171">
        <f t="shared" si="101"/>
        <v>2.4125420193257439</v>
      </c>
      <c r="AR61" s="171">
        <f t="shared" si="101"/>
        <v>1.853238204078189</v>
      </c>
      <c r="AS61" s="171">
        <f t="shared" si="101"/>
        <v>1.5961870985669195</v>
      </c>
      <c r="AT61" s="171">
        <f t="shared" si="101"/>
        <v>1.69901763932088</v>
      </c>
      <c r="AU61" s="171">
        <f t="shared" si="102"/>
        <v>1.5574212038815565</v>
      </c>
      <c r="AV61" s="171">
        <f t="shared" si="102"/>
        <v>0.7653238426234148</v>
      </c>
      <c r="AW61" s="171">
        <f t="shared" si="102"/>
        <v>0.55843623805770348</v>
      </c>
      <c r="AX61" s="171">
        <f t="shared" si="102"/>
        <v>0.40692031416996</v>
      </c>
      <c r="AY61" s="171">
        <f t="shared" si="102"/>
        <v>0.1782055321425475</v>
      </c>
      <c r="AZ61" s="171">
        <f t="shared" si="102"/>
        <v>0.19377351984287622</v>
      </c>
      <c r="BA61" s="171">
        <f t="shared" si="102"/>
        <v>0.12057925829250524</v>
      </c>
      <c r="BB61" s="171">
        <f t="shared" si="102"/>
        <v>4.4484373481011169E-3</v>
      </c>
      <c r="BC61" s="171">
        <f t="shared" si="102"/>
        <v>2.1211283156537319E-2</v>
      </c>
      <c r="BD61" s="326">
        <f t="shared" si="102"/>
        <v>8.920518214166355E-2</v>
      </c>
      <c r="BE61" s="326">
        <f t="shared" si="102"/>
        <v>8.5300342515500088E-2</v>
      </c>
      <c r="BF61" s="201">
        <f t="shared" si="102"/>
        <v>8.6077615853426978E-2</v>
      </c>
      <c r="BG61" s="40">
        <f t="shared" si="103"/>
        <v>309212.51</v>
      </c>
      <c r="BH61" s="62">
        <f t="shared" si="103"/>
        <v>462075.58999999997</v>
      </c>
      <c r="BI61" s="63">
        <f t="shared" si="103"/>
        <v>703983.5</v>
      </c>
      <c r="BJ61" s="63">
        <f t="shared" si="103"/>
        <v>773756.35</v>
      </c>
      <c r="BK61" s="63">
        <f t="shared" si="103"/>
        <v>851747.81</v>
      </c>
      <c r="BL61" s="63">
        <f t="shared" si="103"/>
        <v>913415.58000000007</v>
      </c>
      <c r="BM61" s="63">
        <f t="shared" si="103"/>
        <v>667191.67999999993</v>
      </c>
      <c r="BN61" s="63">
        <f t="shared" si="103"/>
        <v>495587.79</v>
      </c>
      <c r="BO61" s="63">
        <f t="shared" si="103"/>
        <v>452881.76</v>
      </c>
      <c r="BP61" s="63">
        <f t="shared" si="103"/>
        <v>447547.53</v>
      </c>
      <c r="BQ61" s="63">
        <f t="shared" si="104"/>
        <v>406818.26</v>
      </c>
      <c r="BR61" s="63">
        <f t="shared" si="104"/>
        <v>305551.84000000003</v>
      </c>
      <c r="BS61" s="63">
        <f t="shared" si="104"/>
        <v>253816.34000000003</v>
      </c>
      <c r="BT61" s="63">
        <f t="shared" si="104"/>
        <v>261946</v>
      </c>
      <c r="BU61" s="63">
        <f t="shared" si="104"/>
        <v>168550</v>
      </c>
      <c r="BV61" s="63">
        <f t="shared" si="104"/>
        <v>206792</v>
      </c>
      <c r="BW61" s="63">
        <f t="shared" si="104"/>
        <v>139693</v>
      </c>
      <c r="BX61" s="63">
        <f t="shared" si="104"/>
        <v>5308</v>
      </c>
      <c r="BY61" s="63">
        <f t="shared" si="104"/>
        <v>20018</v>
      </c>
      <c r="BZ61" s="339">
        <f t="shared" si="104"/>
        <v>68064</v>
      </c>
      <c r="CA61" s="339">
        <f t="shared" si="104"/>
        <v>62833</v>
      </c>
      <c r="CB61" s="360">
        <f t="shared" si="104"/>
        <v>61198</v>
      </c>
      <c r="CC61" s="369"/>
      <c r="CD61" s="61">
        <f>IF(ISERROR(GETPIVOTDATA("VALUE",'CSS WK pvt'!$J$2,"DT_FILE",CD$8,"COMMODITY",CD$6,"TRIM_CAT",TRIM(B61),"TRIM_LINE",A58))=TRUE,0,GETPIVOTDATA("VALUE",'CSS WK pvt'!$J$2,"DT_FILE",CD$8,"COMMODITY",CD$6,"TRIM_CAT",TRIM(B61),"TRIM_LINE",A58))</f>
        <v>772161</v>
      </c>
    </row>
    <row r="62" spans="1:82" s="38" customFormat="1" x14ac:dyDescent="0.3">
      <c r="A62" s="140"/>
      <c r="B62" s="39" t="s">
        <v>33</v>
      </c>
      <c r="C62" s="40">
        <v>480031.99</v>
      </c>
      <c r="D62" s="41">
        <v>517823.33</v>
      </c>
      <c r="E62" s="41">
        <v>543665.01</v>
      </c>
      <c r="F62" s="41">
        <v>572923.62</v>
      </c>
      <c r="G62" s="41">
        <v>598724.30000000005</v>
      </c>
      <c r="H62" s="41">
        <v>587846.12</v>
      </c>
      <c r="I62" s="41">
        <v>610653.38</v>
      </c>
      <c r="J62" s="41">
        <v>616734.35</v>
      </c>
      <c r="K62" s="41">
        <v>618104.4</v>
      </c>
      <c r="L62" s="275">
        <v>665595.44999999995</v>
      </c>
      <c r="M62" s="42">
        <v>669442.82999999996</v>
      </c>
      <c r="N62" s="41">
        <v>630001.41</v>
      </c>
      <c r="O62" s="42">
        <v>684268.87</v>
      </c>
      <c r="P62" s="41">
        <v>871532</v>
      </c>
      <c r="Q62" s="41">
        <v>1047645</v>
      </c>
      <c r="R62" s="41">
        <v>1153007</v>
      </c>
      <c r="S62" s="41">
        <v>1076188</v>
      </c>
      <c r="T62" s="41">
        <v>1006746</v>
      </c>
      <c r="U62" s="240">
        <v>924360</v>
      </c>
      <c r="V62" s="240">
        <v>760678</v>
      </c>
      <c r="W62" s="240">
        <v>777528</v>
      </c>
      <c r="X62" s="275">
        <v>780983</v>
      </c>
      <c r="Y62" s="300">
        <v>743719</v>
      </c>
      <c r="Z62" s="240">
        <v>738492</v>
      </c>
      <c r="AA62" s="240">
        <v>619436</v>
      </c>
      <c r="AB62" s="240">
        <v>610349</v>
      </c>
      <c r="AC62" s="240">
        <v>667754</v>
      </c>
      <c r="AD62" s="240">
        <v>771661</v>
      </c>
      <c r="AE62" s="240">
        <v>792538</v>
      </c>
      <c r="AF62" s="240">
        <v>905815</v>
      </c>
      <c r="AG62" s="240">
        <v>820611</v>
      </c>
      <c r="AH62" s="240">
        <v>770299</v>
      </c>
      <c r="AI62" s="41">
        <v>766782</v>
      </c>
      <c r="AJ62" s="383">
        <v>756768</v>
      </c>
      <c r="AK62" s="171">
        <f t="shared" si="101"/>
        <v>0.42546514452088913</v>
      </c>
      <c r="AL62" s="171">
        <f t="shared" si="101"/>
        <v>0.68306823873694522</v>
      </c>
      <c r="AM62" s="171">
        <f t="shared" si="101"/>
        <v>0.92700464574683583</v>
      </c>
      <c r="AN62" s="171">
        <f t="shared" si="101"/>
        <v>1.0124968839650912</v>
      </c>
      <c r="AO62" s="171">
        <f t="shared" si="101"/>
        <v>0.79746838402917652</v>
      </c>
      <c r="AP62" s="171">
        <f t="shared" si="101"/>
        <v>0.7126012501366854</v>
      </c>
      <c r="AQ62" s="171">
        <f t="shared" si="101"/>
        <v>0.51372289137251648</v>
      </c>
      <c r="AR62" s="171">
        <f t="shared" si="101"/>
        <v>0.23339651829024932</v>
      </c>
      <c r="AS62" s="171">
        <f t="shared" si="101"/>
        <v>0.25792341876226732</v>
      </c>
      <c r="AT62" s="171">
        <f t="shared" si="101"/>
        <v>0.17335988399560132</v>
      </c>
      <c r="AU62" s="171">
        <f t="shared" si="102"/>
        <v>0.11095222276112815</v>
      </c>
      <c r="AV62" s="171">
        <f t="shared" si="102"/>
        <v>0.17220690029884211</v>
      </c>
      <c r="AW62" s="171">
        <f t="shared" si="102"/>
        <v>-9.4747653798718037E-2</v>
      </c>
      <c r="AX62" s="171">
        <f t="shared" si="102"/>
        <v>-0.29968262783236876</v>
      </c>
      <c r="AY62" s="171">
        <f t="shared" si="102"/>
        <v>-0.36261424432894729</v>
      </c>
      <c r="AZ62" s="171">
        <f t="shared" si="102"/>
        <v>-0.33074040313718822</v>
      </c>
      <c r="BA62" s="171">
        <f t="shared" si="102"/>
        <v>-0.26356919051318173</v>
      </c>
      <c r="BB62" s="171">
        <f t="shared" si="102"/>
        <v>-0.10025468191579603</v>
      </c>
      <c r="BC62" s="171">
        <f t="shared" si="102"/>
        <v>-0.11223873815396598</v>
      </c>
      <c r="BD62" s="326">
        <f t="shared" si="102"/>
        <v>1.264792724385351E-2</v>
      </c>
      <c r="BE62" s="326">
        <f t="shared" si="102"/>
        <v>-1.3820724141124178E-2</v>
      </c>
      <c r="BF62" s="201">
        <f t="shared" si="102"/>
        <v>-3.1005796541025862E-2</v>
      </c>
      <c r="BG62" s="40">
        <f t="shared" si="103"/>
        <v>204236.88</v>
      </c>
      <c r="BH62" s="62">
        <f t="shared" si="103"/>
        <v>353708.67</v>
      </c>
      <c r="BI62" s="63">
        <f t="shared" si="103"/>
        <v>503979.99</v>
      </c>
      <c r="BJ62" s="63">
        <f t="shared" si="103"/>
        <v>580083.38</v>
      </c>
      <c r="BK62" s="63">
        <f t="shared" si="103"/>
        <v>477463.69999999995</v>
      </c>
      <c r="BL62" s="63">
        <f t="shared" si="103"/>
        <v>418899.88</v>
      </c>
      <c r="BM62" s="63">
        <f t="shared" si="103"/>
        <v>313706.62</v>
      </c>
      <c r="BN62" s="63">
        <f t="shared" si="103"/>
        <v>143943.65000000002</v>
      </c>
      <c r="BO62" s="63">
        <f t="shared" si="103"/>
        <v>159423.59999999998</v>
      </c>
      <c r="BP62" s="63">
        <f t="shared" si="103"/>
        <v>115387.55000000005</v>
      </c>
      <c r="BQ62" s="63">
        <f t="shared" si="104"/>
        <v>74276.170000000042</v>
      </c>
      <c r="BR62" s="63">
        <f t="shared" si="104"/>
        <v>108490.58999999997</v>
      </c>
      <c r="BS62" s="63">
        <f t="shared" si="104"/>
        <v>-64832.869999999995</v>
      </c>
      <c r="BT62" s="63">
        <f t="shared" si="104"/>
        <v>-261183</v>
      </c>
      <c r="BU62" s="63">
        <f t="shared" si="104"/>
        <v>-379891</v>
      </c>
      <c r="BV62" s="63">
        <f t="shared" si="104"/>
        <v>-381346</v>
      </c>
      <c r="BW62" s="63">
        <f t="shared" si="104"/>
        <v>-283650</v>
      </c>
      <c r="BX62" s="63">
        <f t="shared" si="104"/>
        <v>-100931</v>
      </c>
      <c r="BY62" s="63">
        <f t="shared" si="104"/>
        <v>-103749</v>
      </c>
      <c r="BZ62" s="339">
        <f t="shared" si="104"/>
        <v>9621</v>
      </c>
      <c r="CA62" s="339">
        <f t="shared" si="104"/>
        <v>-10746</v>
      </c>
      <c r="CB62" s="360">
        <f t="shared" si="104"/>
        <v>-24215</v>
      </c>
      <c r="CC62" s="369"/>
      <c r="CD62" s="61">
        <f>IF(ISERROR(GETPIVOTDATA("VALUE",'CSS WK pvt'!$J$2,"DT_FILE",CD$8,"COMMODITY",CD$6,"TRIM_CAT",TRIM(B62),"TRIM_LINE",A58))=TRUE,0,GETPIVOTDATA("VALUE",'CSS WK pvt'!$J$2,"DT_FILE",CD$8,"COMMODITY",CD$6,"TRIM_CAT",TRIM(B62),"TRIM_LINE",A58))</f>
        <v>756768</v>
      </c>
    </row>
    <row r="63" spans="1:82" s="38" customFormat="1" x14ac:dyDescent="0.3">
      <c r="A63" s="140"/>
      <c r="B63" s="39" t="s">
        <v>34</v>
      </c>
      <c r="C63" s="40">
        <v>71089.89</v>
      </c>
      <c r="D63" s="41">
        <v>89236.81</v>
      </c>
      <c r="E63" s="41">
        <v>118175.44</v>
      </c>
      <c r="F63" s="41">
        <v>113043.94</v>
      </c>
      <c r="G63" s="41">
        <v>128489.07</v>
      </c>
      <c r="H63" s="41">
        <v>159650.32</v>
      </c>
      <c r="I63" s="41">
        <v>169949.28</v>
      </c>
      <c r="J63" s="41">
        <v>199763.88</v>
      </c>
      <c r="K63" s="41">
        <v>236552.46</v>
      </c>
      <c r="L63" s="275">
        <v>248840.07</v>
      </c>
      <c r="M63" s="42">
        <v>246059.75</v>
      </c>
      <c r="N63" s="41">
        <v>164654.07</v>
      </c>
      <c r="O63" s="42">
        <v>149339.57</v>
      </c>
      <c r="P63" s="41">
        <v>249777</v>
      </c>
      <c r="Q63" s="41">
        <v>326150</v>
      </c>
      <c r="R63" s="41">
        <v>414869</v>
      </c>
      <c r="S63" s="41">
        <v>575777</v>
      </c>
      <c r="T63" s="41">
        <v>758338</v>
      </c>
      <c r="U63" s="240">
        <v>771637</v>
      </c>
      <c r="V63" s="240">
        <v>703398</v>
      </c>
      <c r="W63" s="240">
        <v>620914</v>
      </c>
      <c r="X63" s="275">
        <v>615190</v>
      </c>
      <c r="Y63" s="300">
        <v>519282</v>
      </c>
      <c r="Z63" s="240">
        <v>429655</v>
      </c>
      <c r="AA63" s="240">
        <v>356502</v>
      </c>
      <c r="AB63" s="240">
        <v>352361</v>
      </c>
      <c r="AC63" s="240">
        <v>551694</v>
      </c>
      <c r="AD63" s="240">
        <v>659739</v>
      </c>
      <c r="AE63" s="240">
        <v>628814</v>
      </c>
      <c r="AF63" s="240">
        <v>650126</v>
      </c>
      <c r="AG63" s="240">
        <v>773615</v>
      </c>
      <c r="AH63" s="240">
        <v>767937</v>
      </c>
      <c r="AI63" s="41">
        <v>783585</v>
      </c>
      <c r="AJ63" s="383">
        <v>723945</v>
      </c>
      <c r="AK63" s="171">
        <f t="shared" si="101"/>
        <v>1.100714602315463</v>
      </c>
      <c r="AL63" s="171">
        <f t="shared" si="101"/>
        <v>1.799035510121888</v>
      </c>
      <c r="AM63" s="171">
        <f t="shared" si="101"/>
        <v>1.7598797178161554</v>
      </c>
      <c r="AN63" s="171">
        <f t="shared" si="101"/>
        <v>2.6699800095431918</v>
      </c>
      <c r="AO63" s="171">
        <f t="shared" si="101"/>
        <v>3.4811360219199967</v>
      </c>
      <c r="AP63" s="171">
        <f t="shared" si="101"/>
        <v>3.7499936110369205</v>
      </c>
      <c r="AQ63" s="171">
        <f t="shared" si="101"/>
        <v>3.5403958169166705</v>
      </c>
      <c r="AR63" s="171">
        <f t="shared" si="101"/>
        <v>2.5211470662263866</v>
      </c>
      <c r="AS63" s="171">
        <f t="shared" si="101"/>
        <v>1.6248469367006373</v>
      </c>
      <c r="AT63" s="171">
        <f t="shared" si="101"/>
        <v>1.4722304570963993</v>
      </c>
      <c r="AU63" s="171">
        <f t="shared" si="102"/>
        <v>1.1103898544967228</v>
      </c>
      <c r="AV63" s="171">
        <f t="shared" si="102"/>
        <v>1.6094405076048226</v>
      </c>
      <c r="AW63" s="171">
        <f t="shared" si="102"/>
        <v>1.3871904813975291</v>
      </c>
      <c r="AX63" s="171">
        <f t="shared" si="102"/>
        <v>0.4107023464930718</v>
      </c>
      <c r="AY63" s="171">
        <f t="shared" si="102"/>
        <v>0.69153456998313656</v>
      </c>
      <c r="AZ63" s="171">
        <f t="shared" si="102"/>
        <v>0.59023450776028097</v>
      </c>
      <c r="BA63" s="171">
        <f t="shared" si="102"/>
        <v>9.2113787108550713E-2</v>
      </c>
      <c r="BB63" s="171">
        <f t="shared" si="102"/>
        <v>-0.142696264726283</v>
      </c>
      <c r="BC63" s="171">
        <f t="shared" si="102"/>
        <v>2.5633814863724783E-3</v>
      </c>
      <c r="BD63" s="326">
        <f t="shared" si="102"/>
        <v>9.1753175300470002E-2</v>
      </c>
      <c r="BE63" s="326">
        <f t="shared" si="102"/>
        <v>0.26198636204047582</v>
      </c>
      <c r="BF63" s="201">
        <f t="shared" si="102"/>
        <v>0.176782782554983</v>
      </c>
      <c r="BG63" s="40">
        <f t="shared" si="103"/>
        <v>78249.680000000008</v>
      </c>
      <c r="BH63" s="62">
        <f t="shared" si="103"/>
        <v>160540.19</v>
      </c>
      <c r="BI63" s="63">
        <f t="shared" si="103"/>
        <v>207974.56</v>
      </c>
      <c r="BJ63" s="63">
        <f t="shared" si="103"/>
        <v>301825.06</v>
      </c>
      <c r="BK63" s="63">
        <f t="shared" si="103"/>
        <v>447287.93</v>
      </c>
      <c r="BL63" s="63">
        <f t="shared" si="103"/>
        <v>598687.67999999993</v>
      </c>
      <c r="BM63" s="63">
        <f t="shared" si="103"/>
        <v>601687.72</v>
      </c>
      <c r="BN63" s="63">
        <f t="shared" si="103"/>
        <v>503634.12</v>
      </c>
      <c r="BO63" s="63">
        <f t="shared" si="103"/>
        <v>384361.54000000004</v>
      </c>
      <c r="BP63" s="63">
        <f t="shared" si="103"/>
        <v>366349.93</v>
      </c>
      <c r="BQ63" s="63">
        <f t="shared" si="104"/>
        <v>273222.25</v>
      </c>
      <c r="BR63" s="63">
        <f t="shared" si="104"/>
        <v>265000.93</v>
      </c>
      <c r="BS63" s="63">
        <f t="shared" si="104"/>
        <v>207162.43</v>
      </c>
      <c r="BT63" s="63">
        <f t="shared" si="104"/>
        <v>102584</v>
      </c>
      <c r="BU63" s="63">
        <f t="shared" si="104"/>
        <v>225544</v>
      </c>
      <c r="BV63" s="63">
        <f t="shared" si="104"/>
        <v>244870</v>
      </c>
      <c r="BW63" s="63">
        <f t="shared" si="104"/>
        <v>53037</v>
      </c>
      <c r="BX63" s="63">
        <f t="shared" si="104"/>
        <v>-108212</v>
      </c>
      <c r="BY63" s="63">
        <f t="shared" si="104"/>
        <v>1978</v>
      </c>
      <c r="BZ63" s="339">
        <f t="shared" si="104"/>
        <v>64539</v>
      </c>
      <c r="CA63" s="339">
        <f t="shared" si="104"/>
        <v>162671</v>
      </c>
      <c r="CB63" s="360">
        <f t="shared" si="104"/>
        <v>108755</v>
      </c>
      <c r="CC63" s="369"/>
      <c r="CD63" s="61">
        <f>IF(ISERROR(GETPIVOTDATA("VALUE",'CSS WK pvt'!$J$2,"DT_FILE",CD$8,"COMMODITY",CD$6,"TRIM_CAT",TRIM(B63),"TRIM_LINE",A58))=TRUE,0,GETPIVOTDATA("VALUE",'CSS WK pvt'!$J$2,"DT_FILE",CD$8,"COMMODITY",CD$6,"TRIM_CAT",TRIM(B63),"TRIM_LINE",A58))</f>
        <v>723945</v>
      </c>
    </row>
    <row r="64" spans="1:82" s="123" customFormat="1" x14ac:dyDescent="0.3">
      <c r="A64" s="141"/>
      <c r="B64" s="39" t="s">
        <v>35</v>
      </c>
      <c r="C64" s="133">
        <f>SUM(C59:C63)</f>
        <v>11817510.220000003</v>
      </c>
      <c r="D64" s="134">
        <f t="shared" ref="D64:CD64" si="105">SUM(D59:D63)</f>
        <v>13536000.130000001</v>
      </c>
      <c r="E64" s="134">
        <f t="shared" si="105"/>
        <v>14914166.419999998</v>
      </c>
      <c r="F64" s="134">
        <f t="shared" si="105"/>
        <v>16330881.32</v>
      </c>
      <c r="G64" s="134">
        <f t="shared" si="105"/>
        <v>17139269.59</v>
      </c>
      <c r="H64" s="134">
        <f t="shared" si="105"/>
        <v>17459535.32</v>
      </c>
      <c r="I64" s="134">
        <f t="shared" si="105"/>
        <v>17354453.989999998</v>
      </c>
      <c r="J64" s="134">
        <f t="shared" si="105"/>
        <v>16935388.930000003</v>
      </c>
      <c r="K64" s="134">
        <f t="shared" si="105"/>
        <v>16957873.940000001</v>
      </c>
      <c r="L64" s="273">
        <f t="shared" si="105"/>
        <v>16907545.149999999</v>
      </c>
      <c r="M64" s="43">
        <f t="shared" si="105"/>
        <v>17096485.969999999</v>
      </c>
      <c r="N64" s="134">
        <f t="shared" si="105"/>
        <v>16666991.57</v>
      </c>
      <c r="O64" s="43">
        <f t="shared" si="105"/>
        <v>18331731.590000004</v>
      </c>
      <c r="P64" s="134">
        <v>21979657</v>
      </c>
      <c r="Q64" s="134">
        <v>25490368</v>
      </c>
      <c r="R64" s="134">
        <v>27876113</v>
      </c>
      <c r="S64" s="134">
        <v>30389034</v>
      </c>
      <c r="T64" s="134">
        <v>32054553</v>
      </c>
      <c r="U64" s="241">
        <v>31113402</v>
      </c>
      <c r="V64" s="241">
        <v>30192289</v>
      </c>
      <c r="W64" s="241">
        <v>30013000</v>
      </c>
      <c r="X64" s="273">
        <v>30130510</v>
      </c>
      <c r="Y64" s="301">
        <v>29323228</v>
      </c>
      <c r="Z64" s="241">
        <v>30056940</v>
      </c>
      <c r="AA64" s="241">
        <v>30917733</v>
      </c>
      <c r="AB64" s="241">
        <v>35284603</v>
      </c>
      <c r="AC64" s="241">
        <v>39617548</v>
      </c>
      <c r="AD64" s="241">
        <v>42023733</v>
      </c>
      <c r="AE64" s="241">
        <v>41301180</v>
      </c>
      <c r="AF64" s="241">
        <v>39743111</v>
      </c>
      <c r="AG64" s="241">
        <v>37618501</v>
      </c>
      <c r="AH64" s="241">
        <v>35233174</v>
      </c>
      <c r="AI64" s="134">
        <v>33796977</v>
      </c>
      <c r="AJ64" s="384">
        <v>32698797</v>
      </c>
      <c r="AK64" s="202">
        <f t="shared" si="101"/>
        <v>0.55123467200183218</v>
      </c>
      <c r="AL64" s="203">
        <f t="shared" si="101"/>
        <v>0.62379261147362286</v>
      </c>
      <c r="AM64" s="204">
        <f t="shared" si="101"/>
        <v>0.7091379619994882</v>
      </c>
      <c r="AN64" s="204">
        <f t="shared" si="101"/>
        <v>0.70695704988443331</v>
      </c>
      <c r="AO64" s="204">
        <f t="shared" si="101"/>
        <v>0.773064706195569</v>
      </c>
      <c r="AP64" s="204">
        <f t="shared" si="101"/>
        <v>0.83593391304528708</v>
      </c>
      <c r="AQ64" s="204">
        <f t="shared" si="101"/>
        <v>0.79281941211911344</v>
      </c>
      <c r="AR64" s="204">
        <f t="shared" si="101"/>
        <v>0.78279277345182252</v>
      </c>
      <c r="AS64" s="204">
        <f t="shared" si="101"/>
        <v>0.76985629838925418</v>
      </c>
      <c r="AT64" s="204">
        <f t="shared" si="101"/>
        <v>0.78207479162047377</v>
      </c>
      <c r="AU64" s="204">
        <f t="shared" si="102"/>
        <v>0.71516111857459108</v>
      </c>
      <c r="AV64" s="204">
        <f t="shared" si="102"/>
        <v>0.80338124452534299</v>
      </c>
      <c r="AW64" s="204">
        <f t="shared" si="102"/>
        <v>0.68656915186701106</v>
      </c>
      <c r="AX64" s="204">
        <f t="shared" si="102"/>
        <v>0.60533001038187262</v>
      </c>
      <c r="AY64" s="204">
        <f t="shared" si="102"/>
        <v>0.55421640048507737</v>
      </c>
      <c r="AZ64" s="204">
        <f t="shared" si="102"/>
        <v>0.50751767292663796</v>
      </c>
      <c r="BA64" s="204">
        <f t="shared" si="102"/>
        <v>0.35908170032650594</v>
      </c>
      <c r="BB64" s="204">
        <f t="shared" si="102"/>
        <v>0.23985853117340306</v>
      </c>
      <c r="BC64" s="204">
        <f t="shared" si="102"/>
        <v>0.20907707231758199</v>
      </c>
      <c r="BD64" s="329">
        <f t="shared" si="102"/>
        <v>0.16695935177356047</v>
      </c>
      <c r="BE64" s="329">
        <f t="shared" si="102"/>
        <v>0.12607793289574518</v>
      </c>
      <c r="BF64" s="205">
        <f t="shared" si="102"/>
        <v>8.5238749692587351E-2</v>
      </c>
      <c r="BG64" s="133">
        <f t="shared" si="79"/>
        <v>6514221.3699999992</v>
      </c>
      <c r="BH64" s="136">
        <f t="shared" si="79"/>
        <v>8443656.8699999992</v>
      </c>
      <c r="BI64" s="137">
        <f t="shared" si="79"/>
        <v>10576201.580000002</v>
      </c>
      <c r="BJ64" s="137">
        <f t="shared" si="79"/>
        <v>11545231.68</v>
      </c>
      <c r="BK64" s="137">
        <f t="shared" ref="BK64:BL64" si="106">SUM(BK59:BK63)</f>
        <v>13249764.409999998</v>
      </c>
      <c r="BL64" s="137">
        <f t="shared" si="106"/>
        <v>14595017.68</v>
      </c>
      <c r="BM64" s="137">
        <f t="shared" ref="BM64:BN64" si="107">SUM(BM59:BM63)</f>
        <v>13758948.010000002</v>
      </c>
      <c r="BN64" s="137">
        <f t="shared" si="107"/>
        <v>13256900.069999997</v>
      </c>
      <c r="BO64" s="137">
        <f t="shared" ref="BO64:BP64" si="108">SUM(BO59:BO63)</f>
        <v>13055126.059999999</v>
      </c>
      <c r="BP64" s="137">
        <f t="shared" si="108"/>
        <v>13222964.85</v>
      </c>
      <c r="BQ64" s="137">
        <f t="shared" ref="BQ64:BR64" si="109">SUM(BQ59:BQ63)</f>
        <v>12226742.030000001</v>
      </c>
      <c r="BR64" s="137">
        <f t="shared" si="109"/>
        <v>13389948.43</v>
      </c>
      <c r="BS64" s="137">
        <f t="shared" ref="BS64:BT64" si="110">SUM(BS59:BS63)</f>
        <v>12586001.41</v>
      </c>
      <c r="BT64" s="137">
        <f t="shared" si="110"/>
        <v>13304946</v>
      </c>
      <c r="BU64" s="137">
        <f t="shared" ref="BU64:BV64" si="111">SUM(BU59:BU63)</f>
        <v>14127180</v>
      </c>
      <c r="BV64" s="137">
        <f t="shared" si="111"/>
        <v>14147620</v>
      </c>
      <c r="BW64" s="137">
        <f t="shared" ref="BW64:BX64" si="112">SUM(BW59:BW63)</f>
        <v>10912146</v>
      </c>
      <c r="BX64" s="137">
        <f t="shared" si="112"/>
        <v>7688558</v>
      </c>
      <c r="BY64" s="137">
        <f t="shared" ref="BY64:BZ64" si="113">SUM(BY59:BY63)</f>
        <v>6505099</v>
      </c>
      <c r="BZ64" s="345">
        <f t="shared" si="113"/>
        <v>5040885</v>
      </c>
      <c r="CA64" s="345">
        <f>SUM(CA59:CA63)</f>
        <v>3783977</v>
      </c>
      <c r="CB64" s="345">
        <f>SUM(CB59:CB63)</f>
        <v>2568287</v>
      </c>
      <c r="CC64" s="370"/>
      <c r="CD64" s="43">
        <f t="shared" si="105"/>
        <v>32698797</v>
      </c>
    </row>
    <row r="65" spans="1:82" s="38" customFormat="1" x14ac:dyDescent="0.3">
      <c r="A65" s="140">
        <f>+A58+1</f>
        <v>9</v>
      </c>
      <c r="B65" s="44" t="s">
        <v>36</v>
      </c>
      <c r="C65" s="45"/>
      <c r="D65" s="46"/>
      <c r="E65" s="46"/>
      <c r="F65" s="46"/>
      <c r="G65" s="46"/>
      <c r="H65" s="46"/>
      <c r="I65" s="46"/>
      <c r="J65" s="46"/>
      <c r="K65" s="46"/>
      <c r="L65" s="274"/>
      <c r="M65" s="47"/>
      <c r="N65" s="46"/>
      <c r="O65" s="47"/>
      <c r="P65" s="46"/>
      <c r="Q65" s="46"/>
      <c r="R65" s="46"/>
      <c r="S65" s="46"/>
      <c r="T65" s="46"/>
      <c r="U65" s="242"/>
      <c r="V65" s="242"/>
      <c r="W65" s="242"/>
      <c r="X65" s="274"/>
      <c r="Y65" s="302"/>
      <c r="Z65" s="242"/>
      <c r="AA65" s="242"/>
      <c r="AB65" s="242"/>
      <c r="AC65" s="242"/>
      <c r="AD65" s="242"/>
      <c r="AE65" s="242"/>
      <c r="AF65" s="242"/>
      <c r="AG65" s="242"/>
      <c r="AH65" s="242"/>
      <c r="AI65" s="46"/>
      <c r="AJ65" s="385"/>
      <c r="AK65" s="206"/>
      <c r="AL65" s="207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330"/>
      <c r="BE65" s="330"/>
      <c r="BF65" s="209"/>
      <c r="BG65" s="45"/>
      <c r="BH65" s="48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346"/>
      <c r="CA65" s="346"/>
      <c r="CB65" s="346"/>
      <c r="CC65" s="369"/>
      <c r="CD65" s="47"/>
    </row>
    <row r="66" spans="1:82" s="38" customFormat="1" x14ac:dyDescent="0.3">
      <c r="A66" s="140"/>
      <c r="B66" s="39" t="s">
        <v>30</v>
      </c>
      <c r="C66" s="40">
        <v>17011230.489999998</v>
      </c>
      <c r="D66" s="41">
        <v>19152907.309999999</v>
      </c>
      <c r="E66" s="41">
        <v>18162292.239999998</v>
      </c>
      <c r="F66" s="41">
        <v>16658703.32</v>
      </c>
      <c r="G66" s="41">
        <v>15954209.619999999</v>
      </c>
      <c r="H66" s="41">
        <v>14766773.550000001</v>
      </c>
      <c r="I66" s="41">
        <v>14155510.119999999</v>
      </c>
      <c r="J66" s="41">
        <v>13661238.93</v>
      </c>
      <c r="K66" s="41">
        <v>14205363.689999999</v>
      </c>
      <c r="L66" s="275">
        <v>14901224.619999999</v>
      </c>
      <c r="M66" s="42">
        <v>17937457.510000002</v>
      </c>
      <c r="N66" s="41">
        <v>22041992.27</v>
      </c>
      <c r="O66" s="42">
        <v>24997127.25</v>
      </c>
      <c r="P66" s="41">
        <v>28109360</v>
      </c>
      <c r="Q66" s="41">
        <v>29136143</v>
      </c>
      <c r="R66" s="41">
        <v>29433112</v>
      </c>
      <c r="S66" s="41">
        <v>27122213</v>
      </c>
      <c r="T66" s="41">
        <v>26644772</v>
      </c>
      <c r="U66" s="240">
        <v>25942785</v>
      </c>
      <c r="V66" s="240">
        <v>25819054</v>
      </c>
      <c r="W66" s="240">
        <v>26251294</v>
      </c>
      <c r="X66" s="275">
        <v>28640967</v>
      </c>
      <c r="Y66" s="300">
        <v>31390101</v>
      </c>
      <c r="Z66" s="240">
        <v>36789335</v>
      </c>
      <c r="AA66" s="240">
        <v>40399045</v>
      </c>
      <c r="AB66" s="240">
        <v>43662876</v>
      </c>
      <c r="AC66" s="240">
        <v>42947768</v>
      </c>
      <c r="AD66" s="240">
        <v>40956696</v>
      </c>
      <c r="AE66" s="240">
        <v>32506522</v>
      </c>
      <c r="AF66" s="240">
        <v>30007424</v>
      </c>
      <c r="AG66" s="240">
        <v>28699828</v>
      </c>
      <c r="AH66" s="240">
        <v>26942791</v>
      </c>
      <c r="AI66" s="41">
        <v>26097009</v>
      </c>
      <c r="AJ66" s="383">
        <v>26541310</v>
      </c>
      <c r="AK66" s="171">
        <f t="shared" ref="AK66:AT71" si="114">IF(ISERROR((O66-C66)/C66)=TRUE,0,(O66-C66)/C66)</f>
        <v>0.46944850724904863</v>
      </c>
      <c r="AL66" s="171">
        <f t="shared" si="114"/>
        <v>0.46762888500607491</v>
      </c>
      <c r="AM66" s="171">
        <f t="shared" si="114"/>
        <v>0.60421066983117777</v>
      </c>
      <c r="AN66" s="171">
        <f t="shared" si="114"/>
        <v>0.76683091322380303</v>
      </c>
      <c r="AO66" s="171">
        <f t="shared" si="114"/>
        <v>0.70000355053627539</v>
      </c>
      <c r="AP66" s="171">
        <f t="shared" si="114"/>
        <v>0.80437330536568019</v>
      </c>
      <c r="AQ66" s="171">
        <f t="shared" si="114"/>
        <v>0.8326987003701144</v>
      </c>
      <c r="AR66" s="171">
        <f t="shared" si="114"/>
        <v>0.88994966944773291</v>
      </c>
      <c r="AS66" s="171">
        <f t="shared" si="114"/>
        <v>0.84798464670635976</v>
      </c>
      <c r="AT66" s="171">
        <f t="shared" si="114"/>
        <v>0.9220545780887639</v>
      </c>
      <c r="AU66" s="171">
        <f t="shared" ref="AU66:BF71" si="115">IF(ISERROR((Y66-M66)/M66)=TRUE,0,(Y66-M66)/M66)</f>
        <v>0.74997493276292071</v>
      </c>
      <c r="AV66" s="171">
        <f t="shared" si="115"/>
        <v>0.66905670546267737</v>
      </c>
      <c r="AW66" s="171">
        <f t="shared" si="115"/>
        <v>0.6161475115105477</v>
      </c>
      <c r="AX66" s="171">
        <f t="shared" si="115"/>
        <v>0.55332159821497184</v>
      </c>
      <c r="AY66" s="171">
        <f t="shared" si="115"/>
        <v>0.47403752102671931</v>
      </c>
      <c r="AZ66" s="171">
        <f t="shared" si="115"/>
        <v>0.39151768932894354</v>
      </c>
      <c r="BA66" s="171">
        <f t="shared" si="115"/>
        <v>0.19852026823917354</v>
      </c>
      <c r="BB66" s="171">
        <f t="shared" si="115"/>
        <v>0.12620306902982695</v>
      </c>
      <c r="BC66" s="171">
        <f t="shared" si="115"/>
        <v>0.10627397945131951</v>
      </c>
      <c r="BD66" s="326">
        <f t="shared" si="115"/>
        <v>4.3523554348660488E-2</v>
      </c>
      <c r="BE66" s="326">
        <f t="shared" si="115"/>
        <v>-5.8772340898700075E-3</v>
      </c>
      <c r="BF66" s="201">
        <f t="shared" si="115"/>
        <v>-7.3309570867492013E-2</v>
      </c>
      <c r="BG66" s="40">
        <f t="shared" ref="BG66:BP70" si="116">O66-C66</f>
        <v>7985896.7600000016</v>
      </c>
      <c r="BH66" s="62">
        <f t="shared" si="116"/>
        <v>8956452.6900000013</v>
      </c>
      <c r="BI66" s="63">
        <f t="shared" si="116"/>
        <v>10973850.760000002</v>
      </c>
      <c r="BJ66" s="63">
        <f t="shared" si="116"/>
        <v>12774408.68</v>
      </c>
      <c r="BK66" s="63">
        <f t="shared" si="116"/>
        <v>11168003.380000001</v>
      </c>
      <c r="BL66" s="63">
        <f t="shared" si="116"/>
        <v>11877998.449999999</v>
      </c>
      <c r="BM66" s="63">
        <f t="shared" si="116"/>
        <v>11787274.880000001</v>
      </c>
      <c r="BN66" s="63">
        <f t="shared" si="116"/>
        <v>12157815.07</v>
      </c>
      <c r="BO66" s="63">
        <f t="shared" si="116"/>
        <v>12045930.310000001</v>
      </c>
      <c r="BP66" s="63">
        <f t="shared" si="116"/>
        <v>13739742.380000001</v>
      </c>
      <c r="BQ66" s="63">
        <f t="shared" ref="BQ66:CB70" si="117">Y66-M66</f>
        <v>13452643.489999998</v>
      </c>
      <c r="BR66" s="63">
        <f t="shared" si="117"/>
        <v>14747342.73</v>
      </c>
      <c r="BS66" s="63">
        <f t="shared" si="117"/>
        <v>15401917.75</v>
      </c>
      <c r="BT66" s="63">
        <f t="shared" si="117"/>
        <v>15553516</v>
      </c>
      <c r="BU66" s="63">
        <f t="shared" si="117"/>
        <v>13811625</v>
      </c>
      <c r="BV66" s="63">
        <f t="shared" si="117"/>
        <v>11523584</v>
      </c>
      <c r="BW66" s="63">
        <f t="shared" si="117"/>
        <v>5384309</v>
      </c>
      <c r="BX66" s="63">
        <f t="shared" si="117"/>
        <v>3362652</v>
      </c>
      <c r="BY66" s="63">
        <f t="shared" si="117"/>
        <v>2757043</v>
      </c>
      <c r="BZ66" s="339">
        <f t="shared" si="117"/>
        <v>1123737</v>
      </c>
      <c r="CA66" s="339">
        <f t="shared" si="117"/>
        <v>-154285</v>
      </c>
      <c r="CB66" s="360">
        <f t="shared" si="117"/>
        <v>-2099657</v>
      </c>
      <c r="CC66" s="369"/>
      <c r="CD66" s="61">
        <f>IF(ISERROR(GETPIVOTDATA("VALUE",'CSS WK pvt'!$J$2,"DT_FILE",CD$8,"COMMODITY",CD$6,"TRIM_CAT",TRIM(B66),"TRIM_LINE",A65))=TRUE,0,GETPIVOTDATA("VALUE",'CSS WK pvt'!$J$2,"DT_FILE",CD$8,"COMMODITY",CD$6,"TRIM_CAT",TRIM(B66),"TRIM_LINE",A65))</f>
        <v>26541310</v>
      </c>
    </row>
    <row r="67" spans="1:82" s="38" customFormat="1" x14ac:dyDescent="0.3">
      <c r="A67" s="140"/>
      <c r="B67" s="39" t="s">
        <v>31</v>
      </c>
      <c r="C67" s="40">
        <v>7309628.0300000003</v>
      </c>
      <c r="D67" s="41">
        <v>8076780.4299999997</v>
      </c>
      <c r="E67" s="41">
        <v>7432004.9199999999</v>
      </c>
      <c r="F67" s="41">
        <v>6063902.3200000003</v>
      </c>
      <c r="G67" s="41">
        <v>5536339.6900000004</v>
      </c>
      <c r="H67" s="41">
        <v>5433270.0999999996</v>
      </c>
      <c r="I67" s="41">
        <v>5396850.0099999998</v>
      </c>
      <c r="J67" s="41">
        <v>5399199.6699999999</v>
      </c>
      <c r="K67" s="41">
        <v>5667046.3300000001</v>
      </c>
      <c r="L67" s="275">
        <v>5884502.0700000003</v>
      </c>
      <c r="M67" s="42">
        <v>6723390.4299999997</v>
      </c>
      <c r="N67" s="41">
        <v>6083895.3399999999</v>
      </c>
      <c r="O67" s="42">
        <v>6355832.0199999996</v>
      </c>
      <c r="P67" s="41">
        <v>6685927</v>
      </c>
      <c r="Q67" s="41">
        <v>6661255</v>
      </c>
      <c r="R67" s="41">
        <v>6854550</v>
      </c>
      <c r="S67" s="41">
        <v>7072801</v>
      </c>
      <c r="T67" s="41">
        <v>6902537</v>
      </c>
      <c r="U67" s="240">
        <v>6496560</v>
      </c>
      <c r="V67" s="240">
        <v>6086606</v>
      </c>
      <c r="W67" s="240">
        <v>6026930</v>
      </c>
      <c r="X67" s="275">
        <v>5925649</v>
      </c>
      <c r="Y67" s="300">
        <v>5707109</v>
      </c>
      <c r="Z67" s="240">
        <v>6444668</v>
      </c>
      <c r="AA67" s="240">
        <v>7092287</v>
      </c>
      <c r="AB67" s="240">
        <v>7549863</v>
      </c>
      <c r="AC67" s="240">
        <v>7848087</v>
      </c>
      <c r="AD67" s="240">
        <v>7927706</v>
      </c>
      <c r="AE67" s="240">
        <v>11878118</v>
      </c>
      <c r="AF67" s="240">
        <v>11000930</v>
      </c>
      <c r="AG67" s="240">
        <v>10021510</v>
      </c>
      <c r="AH67" s="240">
        <v>9464081</v>
      </c>
      <c r="AI67" s="41">
        <v>9465059</v>
      </c>
      <c r="AJ67" s="383">
        <v>9484249</v>
      </c>
      <c r="AK67" s="171">
        <f t="shared" si="114"/>
        <v>-0.13048489007723155</v>
      </c>
      <c r="AL67" s="171">
        <f t="shared" si="114"/>
        <v>-0.17220394215916549</v>
      </c>
      <c r="AM67" s="171">
        <f t="shared" si="114"/>
        <v>-0.10370686353097838</v>
      </c>
      <c r="AN67" s="171">
        <f t="shared" si="114"/>
        <v>0.13038595252306104</v>
      </c>
      <c r="AO67" s="171">
        <f t="shared" si="114"/>
        <v>0.27752294765713686</v>
      </c>
      <c r="AP67" s="171">
        <f t="shared" si="114"/>
        <v>0.27042036802109293</v>
      </c>
      <c r="AQ67" s="171">
        <f t="shared" si="114"/>
        <v>0.20376886294084728</v>
      </c>
      <c r="AR67" s="171">
        <f t="shared" si="114"/>
        <v>0.12731633797866196</v>
      </c>
      <c r="AS67" s="171">
        <f t="shared" si="114"/>
        <v>6.3504628168444835E-2</v>
      </c>
      <c r="AT67" s="171">
        <f t="shared" si="114"/>
        <v>6.992423404823392E-3</v>
      </c>
      <c r="AU67" s="171">
        <f t="shared" si="115"/>
        <v>-0.15115609313201817</v>
      </c>
      <c r="AV67" s="171">
        <f t="shared" si="115"/>
        <v>5.9299616419765722E-2</v>
      </c>
      <c r="AW67" s="171">
        <f t="shared" si="115"/>
        <v>0.11587074322961741</v>
      </c>
      <c r="AX67" s="171">
        <f t="shared" si="115"/>
        <v>0.1292170853794844</v>
      </c>
      <c r="AY67" s="171">
        <f t="shared" si="115"/>
        <v>0.17816942903401836</v>
      </c>
      <c r="AZ67" s="171">
        <f t="shared" si="115"/>
        <v>0.15656111633878228</v>
      </c>
      <c r="BA67" s="171">
        <f t="shared" si="115"/>
        <v>0.67940791774008624</v>
      </c>
      <c r="BB67" s="171">
        <f t="shared" si="115"/>
        <v>0.5937516886906945</v>
      </c>
      <c r="BC67" s="171">
        <f t="shared" si="115"/>
        <v>0.54258715381678924</v>
      </c>
      <c r="BD67" s="326">
        <f t="shared" si="115"/>
        <v>0.55490284733396578</v>
      </c>
      <c r="BE67" s="326">
        <f t="shared" si="115"/>
        <v>0.57046108051694644</v>
      </c>
      <c r="BF67" s="201">
        <f t="shared" si="115"/>
        <v>0.60054181406964879</v>
      </c>
      <c r="BG67" s="40">
        <f t="shared" si="116"/>
        <v>-953796.01000000071</v>
      </c>
      <c r="BH67" s="62">
        <f t="shared" si="116"/>
        <v>-1390853.4299999997</v>
      </c>
      <c r="BI67" s="63">
        <f t="shared" si="116"/>
        <v>-770749.91999999993</v>
      </c>
      <c r="BJ67" s="63">
        <f t="shared" si="116"/>
        <v>790647.6799999997</v>
      </c>
      <c r="BK67" s="63">
        <f t="shared" si="116"/>
        <v>1536461.3099999996</v>
      </c>
      <c r="BL67" s="63">
        <f t="shared" si="116"/>
        <v>1469266.9000000004</v>
      </c>
      <c r="BM67" s="63">
        <f t="shared" si="116"/>
        <v>1099709.9900000002</v>
      </c>
      <c r="BN67" s="63">
        <f t="shared" si="116"/>
        <v>687406.33000000007</v>
      </c>
      <c r="BO67" s="63">
        <f t="shared" si="116"/>
        <v>359883.66999999993</v>
      </c>
      <c r="BP67" s="63">
        <f t="shared" si="116"/>
        <v>41146.929999999702</v>
      </c>
      <c r="BQ67" s="63">
        <f t="shared" si="117"/>
        <v>-1016281.4299999997</v>
      </c>
      <c r="BR67" s="63">
        <f t="shared" si="117"/>
        <v>360772.66000000015</v>
      </c>
      <c r="BS67" s="63">
        <f t="shared" si="117"/>
        <v>736454.98000000045</v>
      </c>
      <c r="BT67" s="63">
        <f t="shared" si="117"/>
        <v>863936</v>
      </c>
      <c r="BU67" s="63">
        <f t="shared" si="117"/>
        <v>1186832</v>
      </c>
      <c r="BV67" s="63">
        <f t="shared" si="117"/>
        <v>1073156</v>
      </c>
      <c r="BW67" s="63">
        <f t="shared" si="117"/>
        <v>4805317</v>
      </c>
      <c r="BX67" s="63">
        <f t="shared" si="117"/>
        <v>4098393</v>
      </c>
      <c r="BY67" s="63">
        <f t="shared" si="117"/>
        <v>3524950</v>
      </c>
      <c r="BZ67" s="339">
        <f t="shared" si="117"/>
        <v>3377475</v>
      </c>
      <c r="CA67" s="339">
        <f t="shared" si="117"/>
        <v>3438129</v>
      </c>
      <c r="CB67" s="360">
        <f t="shared" si="117"/>
        <v>3558600</v>
      </c>
      <c r="CC67" s="369"/>
      <c r="CD67" s="61">
        <f>IF(ISERROR(GETPIVOTDATA("VALUE",'CSS WK pvt'!$J$2,"DT_FILE",CD$8,"COMMODITY",CD$6,"TRIM_CAT",TRIM(B67),"TRIM_LINE",A65))=TRUE,0,GETPIVOTDATA("VALUE",'CSS WK pvt'!$J$2,"DT_FILE",CD$8,"COMMODITY",CD$6,"TRIM_CAT",TRIM(B67),"TRIM_LINE",A65))</f>
        <v>9484249</v>
      </c>
    </row>
    <row r="68" spans="1:82" s="38" customFormat="1" x14ac:dyDescent="0.3">
      <c r="A68" s="140"/>
      <c r="B68" s="39" t="s">
        <v>32</v>
      </c>
      <c r="C68" s="40">
        <v>1053284.27</v>
      </c>
      <c r="D68" s="41">
        <v>1251672.1200000001</v>
      </c>
      <c r="E68" s="41">
        <v>991207.18</v>
      </c>
      <c r="F68" s="41">
        <v>699328.3</v>
      </c>
      <c r="G68" s="41">
        <v>603293.24</v>
      </c>
      <c r="H68" s="41">
        <v>508294.98</v>
      </c>
      <c r="I68" s="41">
        <v>510251.55</v>
      </c>
      <c r="J68" s="41">
        <v>502765.03</v>
      </c>
      <c r="K68" s="41">
        <v>550455.23</v>
      </c>
      <c r="L68" s="275">
        <v>601405.93999999994</v>
      </c>
      <c r="M68" s="42">
        <v>1001313.56</v>
      </c>
      <c r="N68" s="41">
        <v>1289054.28</v>
      </c>
      <c r="O68" s="42">
        <v>1683267.58</v>
      </c>
      <c r="P68" s="41">
        <v>2336967</v>
      </c>
      <c r="Q68" s="41">
        <v>2011893</v>
      </c>
      <c r="R68" s="41">
        <v>1840229</v>
      </c>
      <c r="S68" s="41">
        <v>1582391</v>
      </c>
      <c r="T68" s="41">
        <v>1493815</v>
      </c>
      <c r="U68" s="240">
        <v>1213817</v>
      </c>
      <c r="V68" s="240">
        <v>1032649</v>
      </c>
      <c r="W68" s="240">
        <v>1038926</v>
      </c>
      <c r="X68" s="275">
        <v>1205997</v>
      </c>
      <c r="Y68" s="300">
        <v>1475319</v>
      </c>
      <c r="Z68" s="240">
        <v>1879200</v>
      </c>
      <c r="AA68" s="240">
        <v>2091934</v>
      </c>
      <c r="AB68" s="240">
        <v>2170310</v>
      </c>
      <c r="AC68" s="240">
        <v>1970328</v>
      </c>
      <c r="AD68" s="240">
        <v>1871010</v>
      </c>
      <c r="AE68" s="240">
        <v>1681231</v>
      </c>
      <c r="AF68" s="240">
        <v>1459990</v>
      </c>
      <c r="AG68" s="240">
        <v>1241886</v>
      </c>
      <c r="AH68" s="240">
        <v>1127852</v>
      </c>
      <c r="AI68" s="41">
        <v>1143369</v>
      </c>
      <c r="AJ68" s="383">
        <v>1241829</v>
      </c>
      <c r="AK68" s="171">
        <f t="shared" si="114"/>
        <v>0.59811328047270662</v>
      </c>
      <c r="AL68" s="171">
        <f t="shared" si="114"/>
        <v>0.86707601987651506</v>
      </c>
      <c r="AM68" s="171">
        <f t="shared" si="114"/>
        <v>1.0297401396951138</v>
      </c>
      <c r="AN68" s="171">
        <f t="shared" si="114"/>
        <v>1.6314236103415232</v>
      </c>
      <c r="AO68" s="171">
        <f t="shared" si="114"/>
        <v>1.6229218149369617</v>
      </c>
      <c r="AP68" s="171">
        <f t="shared" si="114"/>
        <v>1.9388741946654677</v>
      </c>
      <c r="AQ68" s="171">
        <f t="shared" si="114"/>
        <v>1.3788599956237271</v>
      </c>
      <c r="AR68" s="171">
        <f t="shared" si="114"/>
        <v>1.0539395908263547</v>
      </c>
      <c r="AS68" s="171">
        <f t="shared" si="114"/>
        <v>0.88739418462787611</v>
      </c>
      <c r="AT68" s="171">
        <f t="shared" si="114"/>
        <v>1.0052961232807247</v>
      </c>
      <c r="AU68" s="171">
        <f t="shared" si="115"/>
        <v>0.47338362220921076</v>
      </c>
      <c r="AV68" s="171">
        <f t="shared" si="115"/>
        <v>0.45781293243912113</v>
      </c>
      <c r="AW68" s="171">
        <f t="shared" si="115"/>
        <v>0.24278161407944415</v>
      </c>
      <c r="AX68" s="171">
        <f t="shared" si="115"/>
        <v>-7.1313373273991454E-2</v>
      </c>
      <c r="AY68" s="171">
        <f t="shared" si="115"/>
        <v>-2.0659647406696083E-2</v>
      </c>
      <c r="AZ68" s="171">
        <f t="shared" si="115"/>
        <v>1.6726722598111431E-2</v>
      </c>
      <c r="BA68" s="171">
        <f t="shared" si="115"/>
        <v>6.2462438171096778E-2</v>
      </c>
      <c r="BB68" s="171">
        <f t="shared" si="115"/>
        <v>-2.2643366146410365E-2</v>
      </c>
      <c r="BC68" s="171">
        <f t="shared" si="115"/>
        <v>2.3124573144057137E-2</v>
      </c>
      <c r="BD68" s="326">
        <f t="shared" si="115"/>
        <v>9.2192991035676214E-2</v>
      </c>
      <c r="BE68" s="326">
        <f t="shared" si="115"/>
        <v>0.10052977786675855</v>
      </c>
      <c r="BF68" s="201">
        <f t="shared" si="115"/>
        <v>2.9711516695315163E-2</v>
      </c>
      <c r="BG68" s="40">
        <f t="shared" si="116"/>
        <v>629983.31000000006</v>
      </c>
      <c r="BH68" s="62">
        <f t="shared" si="116"/>
        <v>1085294.8799999999</v>
      </c>
      <c r="BI68" s="63">
        <f t="shared" si="116"/>
        <v>1020685.82</v>
      </c>
      <c r="BJ68" s="63">
        <f t="shared" si="116"/>
        <v>1140900.7</v>
      </c>
      <c r="BK68" s="63">
        <f t="shared" si="116"/>
        <v>979097.76</v>
      </c>
      <c r="BL68" s="63">
        <f t="shared" si="116"/>
        <v>985520.02</v>
      </c>
      <c r="BM68" s="63">
        <f t="shared" si="116"/>
        <v>703565.45</v>
      </c>
      <c r="BN68" s="63">
        <f t="shared" si="116"/>
        <v>529883.97</v>
      </c>
      <c r="BO68" s="63">
        <f t="shared" si="116"/>
        <v>488470.77</v>
      </c>
      <c r="BP68" s="63">
        <f t="shared" si="116"/>
        <v>604591.06000000006</v>
      </c>
      <c r="BQ68" s="63">
        <f t="shared" si="117"/>
        <v>474005.43999999994</v>
      </c>
      <c r="BR68" s="63">
        <f t="shared" si="117"/>
        <v>590145.72</v>
      </c>
      <c r="BS68" s="63">
        <f t="shared" si="117"/>
        <v>408666.41999999993</v>
      </c>
      <c r="BT68" s="63">
        <f t="shared" si="117"/>
        <v>-166657</v>
      </c>
      <c r="BU68" s="63">
        <f t="shared" si="117"/>
        <v>-41565</v>
      </c>
      <c r="BV68" s="63">
        <f t="shared" si="117"/>
        <v>30781</v>
      </c>
      <c r="BW68" s="63">
        <f t="shared" si="117"/>
        <v>98840</v>
      </c>
      <c r="BX68" s="63">
        <f t="shared" si="117"/>
        <v>-33825</v>
      </c>
      <c r="BY68" s="63">
        <f t="shared" si="117"/>
        <v>28069</v>
      </c>
      <c r="BZ68" s="339">
        <f t="shared" si="117"/>
        <v>95203</v>
      </c>
      <c r="CA68" s="339">
        <f t="shared" si="117"/>
        <v>104443</v>
      </c>
      <c r="CB68" s="360">
        <f t="shared" si="117"/>
        <v>35832</v>
      </c>
      <c r="CC68" s="369"/>
      <c r="CD68" s="61">
        <f>IF(ISERROR(GETPIVOTDATA("VALUE",'CSS WK pvt'!$J$2,"DT_FILE",CD$8,"COMMODITY",CD$6,"TRIM_CAT",TRIM(B68),"TRIM_LINE",A65))=TRUE,0,GETPIVOTDATA("VALUE",'CSS WK pvt'!$J$2,"DT_FILE",CD$8,"COMMODITY",CD$6,"TRIM_CAT",TRIM(B68),"TRIM_LINE",A65))</f>
        <v>1241829</v>
      </c>
    </row>
    <row r="69" spans="1:82" s="38" customFormat="1" x14ac:dyDescent="0.3">
      <c r="A69" s="140"/>
      <c r="B69" s="39" t="s">
        <v>33</v>
      </c>
      <c r="C69" s="40">
        <v>1527954.06</v>
      </c>
      <c r="D69" s="41">
        <v>1709248.69</v>
      </c>
      <c r="E69" s="41">
        <v>1470164.19</v>
      </c>
      <c r="F69" s="41">
        <v>1127999.44</v>
      </c>
      <c r="G69" s="41">
        <v>1067843.95</v>
      </c>
      <c r="H69" s="41">
        <v>943807.15</v>
      </c>
      <c r="I69" s="41">
        <v>923430.74</v>
      </c>
      <c r="J69" s="41">
        <v>987219.99</v>
      </c>
      <c r="K69" s="41">
        <v>1108829.67</v>
      </c>
      <c r="L69" s="275">
        <v>1277449.3700000001</v>
      </c>
      <c r="M69" s="42">
        <v>1326725.3999999999</v>
      </c>
      <c r="N69" s="41">
        <v>1511590.78</v>
      </c>
      <c r="O69" s="42">
        <v>1763482.34</v>
      </c>
      <c r="P69" s="41">
        <v>2540049</v>
      </c>
      <c r="Q69" s="41">
        <v>2131841</v>
      </c>
      <c r="R69" s="41">
        <v>2069955</v>
      </c>
      <c r="S69" s="41">
        <v>1696901</v>
      </c>
      <c r="T69" s="41">
        <v>1414041</v>
      </c>
      <c r="U69" s="240">
        <v>1333746</v>
      </c>
      <c r="V69" s="240">
        <v>1202100</v>
      </c>
      <c r="W69" s="240">
        <v>1248465</v>
      </c>
      <c r="X69" s="275">
        <v>1555184</v>
      </c>
      <c r="Y69" s="300">
        <v>1765307</v>
      </c>
      <c r="Z69" s="240">
        <v>2019230</v>
      </c>
      <c r="AA69" s="240">
        <v>1896285</v>
      </c>
      <c r="AB69" s="240">
        <v>1764066</v>
      </c>
      <c r="AC69" s="240">
        <v>1462180</v>
      </c>
      <c r="AD69" s="240">
        <v>1481496</v>
      </c>
      <c r="AE69" s="240">
        <v>1351818</v>
      </c>
      <c r="AF69" s="240">
        <v>1269193</v>
      </c>
      <c r="AG69" s="240">
        <v>1179829</v>
      </c>
      <c r="AH69" s="240">
        <v>1307964</v>
      </c>
      <c r="AI69" s="41">
        <v>1371548</v>
      </c>
      <c r="AJ69" s="383">
        <v>1549965</v>
      </c>
      <c r="AK69" s="171">
        <f t="shared" si="114"/>
        <v>0.15414617897608782</v>
      </c>
      <c r="AL69" s="171">
        <f t="shared" si="114"/>
        <v>0.48606169181852649</v>
      </c>
      <c r="AM69" s="171">
        <f t="shared" si="114"/>
        <v>0.45007000884710713</v>
      </c>
      <c r="AN69" s="171">
        <f t="shared" si="114"/>
        <v>0.83506740038807126</v>
      </c>
      <c r="AO69" s="171">
        <f t="shared" si="114"/>
        <v>0.58909080301480388</v>
      </c>
      <c r="AP69" s="171">
        <f t="shared" si="114"/>
        <v>0.49823086209931761</v>
      </c>
      <c r="AQ69" s="171">
        <f t="shared" si="114"/>
        <v>0.44433788288226145</v>
      </c>
      <c r="AR69" s="171">
        <f t="shared" si="114"/>
        <v>0.21766172907418538</v>
      </c>
      <c r="AS69" s="171">
        <f t="shared" si="114"/>
        <v>0.12593036944980024</v>
      </c>
      <c r="AT69" s="171">
        <f t="shared" si="114"/>
        <v>0.21741341498332717</v>
      </c>
      <c r="AU69" s="171">
        <f t="shared" si="115"/>
        <v>0.33057451074653438</v>
      </c>
      <c r="AV69" s="171">
        <f t="shared" si="115"/>
        <v>0.33583111693761453</v>
      </c>
      <c r="AW69" s="171">
        <f t="shared" si="115"/>
        <v>7.530705410976779E-2</v>
      </c>
      <c r="AX69" s="171">
        <f t="shared" si="115"/>
        <v>-0.30549922462125728</v>
      </c>
      <c r="AY69" s="171">
        <f t="shared" si="115"/>
        <v>-0.31412333283767413</v>
      </c>
      <c r="AZ69" s="171">
        <f t="shared" si="115"/>
        <v>-0.28428589027297696</v>
      </c>
      <c r="BA69" s="171">
        <f t="shared" si="115"/>
        <v>-0.20336071462035793</v>
      </c>
      <c r="BB69" s="171">
        <f t="shared" si="115"/>
        <v>-0.10243550222376861</v>
      </c>
      <c r="BC69" s="171">
        <f t="shared" si="115"/>
        <v>-0.1154020330707646</v>
      </c>
      <c r="BD69" s="326">
        <f t="shared" si="115"/>
        <v>8.8065884701771902E-2</v>
      </c>
      <c r="BE69" s="326">
        <f t="shared" si="115"/>
        <v>9.8587465407520433E-2</v>
      </c>
      <c r="BF69" s="201">
        <f t="shared" si="115"/>
        <v>-3.3558730028086709E-3</v>
      </c>
      <c r="BG69" s="40">
        <f t="shared" si="116"/>
        <v>235528.28000000003</v>
      </c>
      <c r="BH69" s="62">
        <f t="shared" si="116"/>
        <v>830800.31</v>
      </c>
      <c r="BI69" s="63">
        <f t="shared" si="116"/>
        <v>661676.81000000006</v>
      </c>
      <c r="BJ69" s="63">
        <f t="shared" si="116"/>
        <v>941955.56</v>
      </c>
      <c r="BK69" s="63">
        <f t="shared" si="116"/>
        <v>629057.05000000005</v>
      </c>
      <c r="BL69" s="63">
        <f t="shared" si="116"/>
        <v>470233.85</v>
      </c>
      <c r="BM69" s="63">
        <f t="shared" si="116"/>
        <v>410315.26</v>
      </c>
      <c r="BN69" s="63">
        <f t="shared" si="116"/>
        <v>214880.01</v>
      </c>
      <c r="BO69" s="63">
        <f t="shared" si="116"/>
        <v>139635.33000000007</v>
      </c>
      <c r="BP69" s="63">
        <f t="shared" si="116"/>
        <v>277734.62999999989</v>
      </c>
      <c r="BQ69" s="63">
        <f t="shared" si="117"/>
        <v>438581.60000000009</v>
      </c>
      <c r="BR69" s="63">
        <f t="shared" si="117"/>
        <v>507639.22</v>
      </c>
      <c r="BS69" s="63">
        <f t="shared" si="117"/>
        <v>132802.65999999992</v>
      </c>
      <c r="BT69" s="63">
        <f t="shared" si="117"/>
        <v>-775983</v>
      </c>
      <c r="BU69" s="63">
        <f t="shared" si="117"/>
        <v>-669661</v>
      </c>
      <c r="BV69" s="63">
        <f t="shared" si="117"/>
        <v>-588459</v>
      </c>
      <c r="BW69" s="63">
        <f t="shared" si="117"/>
        <v>-345083</v>
      </c>
      <c r="BX69" s="63">
        <f t="shared" si="117"/>
        <v>-144848</v>
      </c>
      <c r="BY69" s="63">
        <f t="shared" si="117"/>
        <v>-153917</v>
      </c>
      <c r="BZ69" s="339">
        <f t="shared" si="117"/>
        <v>105864</v>
      </c>
      <c r="CA69" s="339">
        <f t="shared" si="117"/>
        <v>123083</v>
      </c>
      <c r="CB69" s="360">
        <f t="shared" si="117"/>
        <v>-5219</v>
      </c>
      <c r="CC69" s="369"/>
      <c r="CD69" s="61">
        <f>IF(ISERROR(GETPIVOTDATA("VALUE",'CSS WK pvt'!$J$2,"DT_FILE",CD$8,"COMMODITY",CD$6,"TRIM_CAT",TRIM(B69),"TRIM_LINE",A65))=TRUE,0,GETPIVOTDATA("VALUE",'CSS WK pvt'!$J$2,"DT_FILE",CD$8,"COMMODITY",CD$6,"TRIM_CAT",TRIM(B69),"TRIM_LINE",A65))</f>
        <v>1549965</v>
      </c>
    </row>
    <row r="70" spans="1:82" s="38" customFormat="1" x14ac:dyDescent="0.3">
      <c r="A70" s="140"/>
      <c r="B70" s="39" t="s">
        <v>34</v>
      </c>
      <c r="C70" s="40">
        <v>592013.97</v>
      </c>
      <c r="D70" s="41">
        <v>949761.64</v>
      </c>
      <c r="E70" s="41">
        <v>965380.52</v>
      </c>
      <c r="F70" s="41">
        <v>408466.14</v>
      </c>
      <c r="G70" s="41">
        <v>535890.80000000005</v>
      </c>
      <c r="H70" s="41">
        <v>451098.38</v>
      </c>
      <c r="I70" s="41">
        <v>555225.42000000004</v>
      </c>
      <c r="J70" s="41">
        <v>422408.38</v>
      </c>
      <c r="K70" s="41">
        <v>572076.73</v>
      </c>
      <c r="L70" s="275">
        <v>672536.07</v>
      </c>
      <c r="M70" s="42">
        <v>944605.42</v>
      </c>
      <c r="N70" s="41">
        <v>989626.87</v>
      </c>
      <c r="O70" s="42">
        <v>1325233.22</v>
      </c>
      <c r="P70" s="41">
        <v>1771656</v>
      </c>
      <c r="Q70" s="41">
        <v>1097298</v>
      </c>
      <c r="R70" s="41">
        <v>1257216</v>
      </c>
      <c r="S70" s="41">
        <v>1897936</v>
      </c>
      <c r="T70" s="41">
        <v>1349431</v>
      </c>
      <c r="U70" s="240">
        <v>1221946</v>
      </c>
      <c r="V70" s="240">
        <v>988009</v>
      </c>
      <c r="W70" s="240">
        <v>1057305</v>
      </c>
      <c r="X70" s="275">
        <v>1335274</v>
      </c>
      <c r="Y70" s="300">
        <v>1297449</v>
      </c>
      <c r="Z70" s="240">
        <v>1357214</v>
      </c>
      <c r="AA70" s="240">
        <v>1653621</v>
      </c>
      <c r="AB70" s="240">
        <v>1524889</v>
      </c>
      <c r="AC70" s="240">
        <v>1405195</v>
      </c>
      <c r="AD70" s="240">
        <v>1679721</v>
      </c>
      <c r="AE70" s="240">
        <v>1348715</v>
      </c>
      <c r="AF70" s="240">
        <v>1030215</v>
      </c>
      <c r="AG70" s="240">
        <v>1286974</v>
      </c>
      <c r="AH70" s="240">
        <v>1396235</v>
      </c>
      <c r="AI70" s="41">
        <v>1575455</v>
      </c>
      <c r="AJ70" s="383">
        <v>1759259</v>
      </c>
      <c r="AK70" s="171">
        <f t="shared" si="114"/>
        <v>1.2385168039193399</v>
      </c>
      <c r="AL70" s="171">
        <f t="shared" si="114"/>
        <v>0.86536908355237419</v>
      </c>
      <c r="AM70" s="171">
        <f t="shared" si="114"/>
        <v>0.13664816853772849</v>
      </c>
      <c r="AN70" s="171">
        <f t="shared" si="114"/>
        <v>2.0778952693606376</v>
      </c>
      <c r="AO70" s="171">
        <f t="shared" si="114"/>
        <v>2.5416469176182908</v>
      </c>
      <c r="AP70" s="171">
        <f t="shared" si="114"/>
        <v>1.9914339306649693</v>
      </c>
      <c r="AQ70" s="171">
        <f t="shared" si="114"/>
        <v>1.2008106185051828</v>
      </c>
      <c r="AR70" s="171">
        <f t="shared" si="114"/>
        <v>1.3389900550741916</v>
      </c>
      <c r="AS70" s="171">
        <f t="shared" si="114"/>
        <v>0.84818739262476217</v>
      </c>
      <c r="AT70" s="171">
        <f t="shared" si="114"/>
        <v>0.9854310565082407</v>
      </c>
      <c r="AU70" s="171">
        <f t="shared" si="115"/>
        <v>0.37353541757149766</v>
      </c>
      <c r="AV70" s="171">
        <f t="shared" si="115"/>
        <v>0.37144012672170068</v>
      </c>
      <c r="AW70" s="171">
        <f t="shared" si="115"/>
        <v>0.2477962180875605</v>
      </c>
      <c r="AX70" s="171">
        <f t="shared" si="115"/>
        <v>-0.13928606907887309</v>
      </c>
      <c r="AY70" s="171">
        <f t="shared" si="115"/>
        <v>0.28059560848557091</v>
      </c>
      <c r="AZ70" s="171">
        <f t="shared" si="115"/>
        <v>0.33606396991447768</v>
      </c>
      <c r="BA70" s="171">
        <f t="shared" si="115"/>
        <v>-0.2893780401446624</v>
      </c>
      <c r="BB70" s="171">
        <f t="shared" si="115"/>
        <v>-0.23655600026974333</v>
      </c>
      <c r="BC70" s="171">
        <f t="shared" si="115"/>
        <v>5.3216754259189848E-2</v>
      </c>
      <c r="BD70" s="326">
        <f t="shared" si="115"/>
        <v>0.41318044673682125</v>
      </c>
      <c r="BE70" s="326">
        <f t="shared" si="115"/>
        <v>0.49006672625212216</v>
      </c>
      <c r="BF70" s="201">
        <f t="shared" si="115"/>
        <v>0.31752659004818484</v>
      </c>
      <c r="BG70" s="40">
        <f t="shared" si="116"/>
        <v>733219.25</v>
      </c>
      <c r="BH70" s="62">
        <f t="shared" si="116"/>
        <v>821894.36</v>
      </c>
      <c r="BI70" s="63">
        <f t="shared" si="116"/>
        <v>131917.47999999998</v>
      </c>
      <c r="BJ70" s="63">
        <f t="shared" si="116"/>
        <v>848749.86</v>
      </c>
      <c r="BK70" s="63">
        <f t="shared" si="116"/>
        <v>1362045.2</v>
      </c>
      <c r="BL70" s="63">
        <f t="shared" si="116"/>
        <v>898332.62</v>
      </c>
      <c r="BM70" s="63">
        <f t="shared" si="116"/>
        <v>666720.57999999996</v>
      </c>
      <c r="BN70" s="63">
        <f t="shared" si="116"/>
        <v>565600.62</v>
      </c>
      <c r="BO70" s="63">
        <f t="shared" si="116"/>
        <v>485228.27</v>
      </c>
      <c r="BP70" s="63">
        <f t="shared" si="116"/>
        <v>662737.93000000005</v>
      </c>
      <c r="BQ70" s="63">
        <f t="shared" si="117"/>
        <v>352843.57999999996</v>
      </c>
      <c r="BR70" s="63">
        <f t="shared" si="117"/>
        <v>367587.13</v>
      </c>
      <c r="BS70" s="63">
        <f t="shared" si="117"/>
        <v>328387.78000000003</v>
      </c>
      <c r="BT70" s="63">
        <f t="shared" si="117"/>
        <v>-246767</v>
      </c>
      <c r="BU70" s="63">
        <f t="shared" si="117"/>
        <v>307897</v>
      </c>
      <c r="BV70" s="63">
        <f t="shared" si="117"/>
        <v>422505</v>
      </c>
      <c r="BW70" s="63">
        <f t="shared" si="117"/>
        <v>-549221</v>
      </c>
      <c r="BX70" s="63">
        <f t="shared" si="117"/>
        <v>-319216</v>
      </c>
      <c r="BY70" s="63">
        <f t="shared" si="117"/>
        <v>65028</v>
      </c>
      <c r="BZ70" s="339">
        <f t="shared" si="117"/>
        <v>408226</v>
      </c>
      <c r="CA70" s="339">
        <f t="shared" si="117"/>
        <v>518150</v>
      </c>
      <c r="CB70" s="360">
        <f t="shared" si="117"/>
        <v>423985</v>
      </c>
      <c r="CC70" s="369"/>
      <c r="CD70" s="61">
        <f>IF(ISERROR(GETPIVOTDATA("VALUE",'CSS WK pvt'!$J$2,"DT_FILE",CD$8,"COMMODITY",CD$6,"TRIM_CAT",TRIM(B70),"TRIM_LINE",A65))=TRUE,0,GETPIVOTDATA("VALUE",'CSS WK pvt'!$J$2,"DT_FILE",CD$8,"COMMODITY",CD$6,"TRIM_CAT",TRIM(B70),"TRIM_LINE",A65))</f>
        <v>1759259</v>
      </c>
    </row>
    <row r="71" spans="1:82" s="123" customFormat="1" ht="15" thickBot="1" x14ac:dyDescent="0.35">
      <c r="A71" s="141"/>
      <c r="B71" s="50" t="s">
        <v>35</v>
      </c>
      <c r="C71" s="119">
        <f t="shared" ref="C71:O71" si="118">SUM(C66:C70)</f>
        <v>27494110.819999997</v>
      </c>
      <c r="D71" s="120">
        <f t="shared" si="118"/>
        <v>31140370.190000001</v>
      </c>
      <c r="E71" s="120">
        <f t="shared" si="118"/>
        <v>29021049.049999997</v>
      </c>
      <c r="F71" s="120">
        <f t="shared" si="118"/>
        <v>24958399.520000003</v>
      </c>
      <c r="G71" s="120">
        <f t="shared" si="118"/>
        <v>23697577.299999997</v>
      </c>
      <c r="H71" s="120">
        <f t="shared" si="118"/>
        <v>22103244.159999996</v>
      </c>
      <c r="I71" s="120">
        <f t="shared" si="118"/>
        <v>21541267.84</v>
      </c>
      <c r="J71" s="120">
        <f t="shared" si="118"/>
        <v>20972832</v>
      </c>
      <c r="K71" s="120">
        <f t="shared" si="118"/>
        <v>22103771.650000002</v>
      </c>
      <c r="L71" s="276">
        <f t="shared" si="118"/>
        <v>23337118.07</v>
      </c>
      <c r="M71" s="36">
        <f t="shared" si="118"/>
        <v>27933492.32</v>
      </c>
      <c r="N71" s="120">
        <f t="shared" si="118"/>
        <v>31916159.540000003</v>
      </c>
      <c r="O71" s="36">
        <f t="shared" si="118"/>
        <v>36124942.410000004</v>
      </c>
      <c r="P71" s="120">
        <v>41443959</v>
      </c>
      <c r="Q71" s="120">
        <v>41038430</v>
      </c>
      <c r="R71" s="120">
        <v>41455062</v>
      </c>
      <c r="S71" s="120">
        <v>39372242</v>
      </c>
      <c r="T71" s="120">
        <v>37804596</v>
      </c>
      <c r="U71" s="243">
        <v>36208854</v>
      </c>
      <c r="V71" s="243">
        <v>35128418</v>
      </c>
      <c r="W71" s="243">
        <v>35622920</v>
      </c>
      <c r="X71" s="276">
        <v>38663071</v>
      </c>
      <c r="Y71" s="263">
        <v>41635285</v>
      </c>
      <c r="Z71" s="243">
        <v>48489647</v>
      </c>
      <c r="AA71" s="243">
        <v>53133172</v>
      </c>
      <c r="AB71" s="243">
        <v>56672004</v>
      </c>
      <c r="AC71" s="243">
        <v>55633558</v>
      </c>
      <c r="AD71" s="243">
        <v>53916629</v>
      </c>
      <c r="AE71" s="243">
        <v>48766404</v>
      </c>
      <c r="AF71" s="243">
        <v>44767752</v>
      </c>
      <c r="AG71" s="243">
        <v>42430027</v>
      </c>
      <c r="AH71" s="243">
        <v>40238923</v>
      </c>
      <c r="AI71" s="120">
        <v>39652440</v>
      </c>
      <c r="AJ71" s="386">
        <v>40576612</v>
      </c>
      <c r="AK71" s="172">
        <f t="shared" si="114"/>
        <v>0.31391564711820741</v>
      </c>
      <c r="AL71" s="175">
        <f t="shared" si="114"/>
        <v>0.33087560446884973</v>
      </c>
      <c r="AM71" s="176">
        <f t="shared" si="114"/>
        <v>0.41409188652330969</v>
      </c>
      <c r="AN71" s="176">
        <f t="shared" si="114"/>
        <v>0.66096635991344987</v>
      </c>
      <c r="AO71" s="176">
        <f t="shared" si="114"/>
        <v>0.66144587278126554</v>
      </c>
      <c r="AP71" s="176">
        <f t="shared" si="114"/>
        <v>0.71036413145245758</v>
      </c>
      <c r="AQ71" s="176">
        <f t="shared" si="114"/>
        <v>0.68090635467443317</v>
      </c>
      <c r="AR71" s="176">
        <f t="shared" si="114"/>
        <v>0.67494871460373118</v>
      </c>
      <c r="AS71" s="176">
        <f t="shared" si="114"/>
        <v>0.61162178853761351</v>
      </c>
      <c r="AT71" s="176">
        <f t="shared" si="114"/>
        <v>0.65672003218347685</v>
      </c>
      <c r="AU71" s="176">
        <f t="shared" si="115"/>
        <v>0.49051484587158845</v>
      </c>
      <c r="AV71" s="176">
        <f t="shared" si="115"/>
        <v>0.51928200945444936</v>
      </c>
      <c r="AW71" s="176">
        <f t="shared" si="115"/>
        <v>0.47081679458378395</v>
      </c>
      <c r="AX71" s="176">
        <f t="shared" si="115"/>
        <v>0.36743702501973807</v>
      </c>
      <c r="AY71" s="176">
        <f t="shared" si="115"/>
        <v>0.35564537922137862</v>
      </c>
      <c r="AZ71" s="176">
        <f t="shared" si="115"/>
        <v>0.30060423019027205</v>
      </c>
      <c r="BA71" s="176">
        <f t="shared" si="115"/>
        <v>0.23859860457019441</v>
      </c>
      <c r="BB71" s="176">
        <f t="shared" si="115"/>
        <v>0.18418808125869141</v>
      </c>
      <c r="BC71" s="176">
        <f t="shared" si="115"/>
        <v>0.17181358460005389</v>
      </c>
      <c r="BD71" s="327">
        <f t="shared" si="115"/>
        <v>0.14548064760559384</v>
      </c>
      <c r="BE71" s="327">
        <f t="shared" si="115"/>
        <v>0.11311593771650387</v>
      </c>
      <c r="BF71" s="177">
        <f t="shared" si="115"/>
        <v>4.949273170773217E-2</v>
      </c>
      <c r="BG71" s="119">
        <f t="shared" ref="BG71:BJ71" si="119">SUM(BG66:BG70)</f>
        <v>8630831.5899999999</v>
      </c>
      <c r="BH71" s="121">
        <f t="shared" si="119"/>
        <v>10303588.810000001</v>
      </c>
      <c r="BI71" s="122">
        <f t="shared" si="119"/>
        <v>12017380.950000003</v>
      </c>
      <c r="BJ71" s="122">
        <f t="shared" si="119"/>
        <v>16496662.479999999</v>
      </c>
      <c r="BK71" s="122">
        <f t="shared" ref="BK71:BL71" si="120">SUM(BK66:BK70)</f>
        <v>15674664.700000001</v>
      </c>
      <c r="BL71" s="122">
        <f t="shared" si="120"/>
        <v>15701351.839999998</v>
      </c>
      <c r="BM71" s="122">
        <f t="shared" ref="BM71:BN71" si="121">SUM(BM66:BM70)</f>
        <v>14667586.16</v>
      </c>
      <c r="BN71" s="122">
        <f t="shared" si="121"/>
        <v>14155586</v>
      </c>
      <c r="BO71" s="122">
        <f t="shared" ref="BO71:BP71" si="122">SUM(BO66:BO70)</f>
        <v>13519148.35</v>
      </c>
      <c r="BP71" s="122">
        <f t="shared" si="122"/>
        <v>15325952.93</v>
      </c>
      <c r="BQ71" s="122">
        <f t="shared" ref="BQ71:BR71" si="123">SUM(BQ66:BQ70)</f>
        <v>13701792.679999998</v>
      </c>
      <c r="BR71" s="122">
        <f t="shared" si="123"/>
        <v>16573487.460000003</v>
      </c>
      <c r="BS71" s="122">
        <f t="shared" ref="BS71:BT71" si="124">SUM(BS66:BS70)</f>
        <v>17008229.59</v>
      </c>
      <c r="BT71" s="122">
        <f t="shared" si="124"/>
        <v>15228045</v>
      </c>
      <c r="BU71" s="122">
        <f t="shared" ref="BU71:BV71" si="125">SUM(BU66:BU70)</f>
        <v>14595128</v>
      </c>
      <c r="BV71" s="122">
        <f t="shared" si="125"/>
        <v>12461567</v>
      </c>
      <c r="BW71" s="122">
        <f t="shared" ref="BW71:BX71" si="126">SUM(BW66:BW70)</f>
        <v>9394162</v>
      </c>
      <c r="BX71" s="122">
        <f t="shared" si="126"/>
        <v>6963156</v>
      </c>
      <c r="BY71" s="122">
        <f t="shared" ref="BY71:BZ71" si="127">SUM(BY66:BY70)</f>
        <v>6221173</v>
      </c>
      <c r="BZ71" s="347">
        <f t="shared" si="127"/>
        <v>5110505</v>
      </c>
      <c r="CA71" s="347">
        <f>SUM(CA66:CA70)</f>
        <v>4029520</v>
      </c>
      <c r="CB71" s="347">
        <f>SUM(CB66:CB70)</f>
        <v>1913541</v>
      </c>
      <c r="CC71" s="370"/>
      <c r="CD71" s="36">
        <f t="shared" ref="CD71" si="128">SUM(CD66:CD70)</f>
        <v>40576612</v>
      </c>
    </row>
    <row r="72" spans="1:82" s="57" customFormat="1" x14ac:dyDescent="0.3">
      <c r="A72" s="140">
        <f>+A65+1</f>
        <v>10</v>
      </c>
      <c r="B72" s="71" t="s">
        <v>28</v>
      </c>
      <c r="C72" s="72"/>
      <c r="D72" s="73"/>
      <c r="E72" s="73"/>
      <c r="F72" s="73"/>
      <c r="G72" s="73"/>
      <c r="H72" s="73"/>
      <c r="I72" s="73"/>
      <c r="J72" s="73"/>
      <c r="K72" s="73"/>
      <c r="L72" s="268"/>
      <c r="M72" s="74"/>
      <c r="N72" s="73"/>
      <c r="O72" s="74"/>
      <c r="P72" s="73"/>
      <c r="Q72" s="73"/>
      <c r="R72" s="73"/>
      <c r="S72" s="73"/>
      <c r="T72" s="73"/>
      <c r="U72" s="235"/>
      <c r="V72" s="235"/>
      <c r="W72" s="235"/>
      <c r="X72" s="268"/>
      <c r="Y72" s="295"/>
      <c r="Z72" s="235"/>
      <c r="AA72" s="235"/>
      <c r="AB72" s="235"/>
      <c r="AC72" s="235"/>
      <c r="AD72" s="235"/>
      <c r="AE72" s="235"/>
      <c r="AF72" s="235"/>
      <c r="AG72" s="235"/>
      <c r="AH72" s="235"/>
      <c r="AI72" s="73"/>
      <c r="AJ72" s="378"/>
      <c r="AK72" s="194"/>
      <c r="AL72" s="195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328"/>
      <c r="BE72" s="328"/>
      <c r="BF72" s="197"/>
      <c r="BG72" s="72"/>
      <c r="BH72" s="75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341"/>
      <c r="CA72" s="341"/>
      <c r="CB72" s="341"/>
      <c r="CC72" s="367"/>
      <c r="CD72" s="74"/>
    </row>
    <row r="73" spans="1:82" s="57" customFormat="1" x14ac:dyDescent="0.3">
      <c r="A73" s="140"/>
      <c r="B73" s="58" t="s">
        <v>30</v>
      </c>
      <c r="C73" s="77">
        <v>30225628.750000004</v>
      </c>
      <c r="D73" s="78">
        <v>19638876.91</v>
      </c>
      <c r="E73" s="78">
        <v>12126829.9</v>
      </c>
      <c r="F73" s="78">
        <v>6511836.71</v>
      </c>
      <c r="G73" s="78">
        <v>3918039.0399999996</v>
      </c>
      <c r="H73" s="78">
        <v>3691456.78</v>
      </c>
      <c r="I73" s="78">
        <v>3828361.88</v>
      </c>
      <c r="J73" s="78">
        <v>5200409.7699999996</v>
      </c>
      <c r="K73" s="78">
        <v>11944690.699999999</v>
      </c>
      <c r="L73" s="269">
        <v>24900110.540000003</v>
      </c>
      <c r="M73" s="79">
        <v>32681622.440000001</v>
      </c>
      <c r="N73" s="78">
        <v>26891595.940000001</v>
      </c>
      <c r="O73" s="79">
        <v>24525003.960000001</v>
      </c>
      <c r="P73" s="78">
        <v>19615784.309999999</v>
      </c>
      <c r="Q73" s="78">
        <v>15561691.289999999</v>
      </c>
      <c r="R73" s="78">
        <v>6217087.0900000008</v>
      </c>
      <c r="S73" s="224">
        <v>4176985.91</v>
      </c>
      <c r="T73" s="224">
        <v>3785796.74</v>
      </c>
      <c r="U73" s="224">
        <v>3540677.29</v>
      </c>
      <c r="V73" s="249">
        <v>5000071.6500000013</v>
      </c>
      <c r="W73" s="249">
        <v>11070909.950000001</v>
      </c>
      <c r="X73" s="310">
        <v>19446223.030000001</v>
      </c>
      <c r="Y73" s="305">
        <v>31290611.16</v>
      </c>
      <c r="Z73" s="249">
        <v>34499558.960000001</v>
      </c>
      <c r="AA73" s="249">
        <v>28402121</v>
      </c>
      <c r="AB73" s="249">
        <v>18482651.319999997</v>
      </c>
      <c r="AC73" s="249">
        <v>10736602.33</v>
      </c>
      <c r="AD73" s="249">
        <v>5946935.7599999998</v>
      </c>
      <c r="AE73" s="249">
        <v>3786312.17</v>
      </c>
      <c r="AF73" s="249">
        <v>3770829.5699999994</v>
      </c>
      <c r="AG73" s="249">
        <v>3501992.76</v>
      </c>
      <c r="AH73" s="249">
        <v>4149804.82</v>
      </c>
      <c r="AI73" s="224">
        <v>8930678.3600000013</v>
      </c>
      <c r="AJ73" s="387">
        <v>21179608.959999997</v>
      </c>
      <c r="AK73" s="198">
        <f t="shared" ref="AK73:AQ78" si="129">IF(ISERROR((O73-C73)/C73)=TRUE,0,(O73-C73)/C73)</f>
        <v>-0.18860235587324226</v>
      </c>
      <c r="AL73" s="199">
        <f t="shared" si="129"/>
        <v>-1.1758615375934698E-3</v>
      </c>
      <c r="AM73" s="199">
        <f t="shared" si="129"/>
        <v>0.28324479013266268</v>
      </c>
      <c r="AN73" s="199">
        <f t="shared" si="129"/>
        <v>-4.5263668781399646E-2</v>
      </c>
      <c r="AO73" s="199">
        <f t="shared" si="129"/>
        <v>6.6090936653862592E-2</v>
      </c>
      <c r="AP73" s="199">
        <f t="shared" si="129"/>
        <v>2.5556295420042934E-2</v>
      </c>
      <c r="AQ73" s="199">
        <f t="shared" si="129"/>
        <v>-7.514561032041199E-2</v>
      </c>
      <c r="AR73" s="250">
        <f t="shared" ref="AR73:BF78" si="130">IF(ISERROR((V73-J73)/J73)=TRUE,"N/A",(V73-J73)/J73)</f>
        <v>-3.8523525810543628E-2</v>
      </c>
      <c r="AS73" s="250">
        <f t="shared" si="130"/>
        <v>-7.3152229048509237E-2</v>
      </c>
      <c r="AT73" s="250">
        <f t="shared" si="130"/>
        <v>-0.21903065455226695</v>
      </c>
      <c r="AU73" s="250">
        <f t="shared" si="130"/>
        <v>-4.2562491582348781E-2</v>
      </c>
      <c r="AV73" s="250">
        <f t="shared" si="130"/>
        <v>0.28291229114756655</v>
      </c>
      <c r="AW73" s="250">
        <f t="shared" si="130"/>
        <v>0.15808833492233201</v>
      </c>
      <c r="AX73" s="250">
        <f t="shared" si="130"/>
        <v>-5.7766387114194476E-2</v>
      </c>
      <c r="AY73" s="250">
        <f t="shared" si="130"/>
        <v>-0.3100619894124631</v>
      </c>
      <c r="AZ73" s="250">
        <f t="shared" si="130"/>
        <v>-4.3453039355767005E-2</v>
      </c>
      <c r="BA73" s="250">
        <f t="shared" si="130"/>
        <v>-9.3530059334100121E-2</v>
      </c>
      <c r="BB73" s="250">
        <f t="shared" si="130"/>
        <v>-3.9535059666200821E-3</v>
      </c>
      <c r="BC73" s="250">
        <f t="shared" si="130"/>
        <v>-1.092574296710341E-2</v>
      </c>
      <c r="BD73" s="331">
        <f t="shared" si="130"/>
        <v>-0.17005092917018524</v>
      </c>
      <c r="BE73" s="331">
        <f t="shared" si="130"/>
        <v>-0.19332029613338148</v>
      </c>
      <c r="BF73" s="201">
        <f t="shared" si="130"/>
        <v>8.9137408705324092E-2</v>
      </c>
      <c r="BG73" s="77">
        <f t="shared" ref="BG73:BM77" si="131">O73-C73</f>
        <v>-5700624.7900000028</v>
      </c>
      <c r="BH73" s="94">
        <f t="shared" si="131"/>
        <v>-23092.60000000149</v>
      </c>
      <c r="BI73" s="94">
        <f t="shared" si="131"/>
        <v>3434861.3899999987</v>
      </c>
      <c r="BJ73" s="94">
        <f t="shared" si="131"/>
        <v>-294749.61999999918</v>
      </c>
      <c r="BK73" s="94">
        <f t="shared" si="131"/>
        <v>258946.87000000058</v>
      </c>
      <c r="BL73" s="94">
        <f t="shared" si="131"/>
        <v>94339.960000000428</v>
      </c>
      <c r="BM73" s="94">
        <f t="shared" si="131"/>
        <v>-287684.58999999985</v>
      </c>
      <c r="BN73" s="252">
        <f t="shared" ref="BN73:CB77" si="132">IF(ISERROR(V73-J73)=TRUE,"N/A",V73-J73)</f>
        <v>-200338.11999999825</v>
      </c>
      <c r="BO73" s="252">
        <f t="shared" si="132"/>
        <v>-873780.74999999814</v>
      </c>
      <c r="BP73" s="252">
        <f t="shared" si="132"/>
        <v>-5453887.5100000016</v>
      </c>
      <c r="BQ73" s="252">
        <f t="shared" si="132"/>
        <v>-1391011.2800000012</v>
      </c>
      <c r="BR73" s="252">
        <f t="shared" si="132"/>
        <v>7607963.0199999996</v>
      </c>
      <c r="BS73" s="252">
        <f t="shared" si="132"/>
        <v>3877117.0399999991</v>
      </c>
      <c r="BT73" s="252">
        <f t="shared" si="132"/>
        <v>-1133132.9900000021</v>
      </c>
      <c r="BU73" s="252">
        <f t="shared" si="132"/>
        <v>-4825088.959999999</v>
      </c>
      <c r="BV73" s="252">
        <f t="shared" si="132"/>
        <v>-270151.33000000101</v>
      </c>
      <c r="BW73" s="252">
        <f t="shared" si="132"/>
        <v>-390673.74000000022</v>
      </c>
      <c r="BX73" s="252">
        <f t="shared" si="132"/>
        <v>-14967.170000000857</v>
      </c>
      <c r="BY73" s="252">
        <f t="shared" si="132"/>
        <v>-38684.530000000261</v>
      </c>
      <c r="BZ73" s="348">
        <f t="shared" si="132"/>
        <v>-850266.83000000147</v>
      </c>
      <c r="CA73" s="348">
        <f t="shared" si="132"/>
        <v>-2140231.59</v>
      </c>
      <c r="CB73" s="359">
        <f t="shared" si="132"/>
        <v>1733385.929999996</v>
      </c>
      <c r="CC73" s="367"/>
      <c r="CD73" s="149" t="s">
        <v>144</v>
      </c>
    </row>
    <row r="74" spans="1:82" s="57" customFormat="1" x14ac:dyDescent="0.3">
      <c r="A74" s="140"/>
      <c r="B74" s="58" t="s">
        <v>31</v>
      </c>
      <c r="C74" s="77">
        <v>2767740.67</v>
      </c>
      <c r="D74" s="78">
        <v>1865536.46</v>
      </c>
      <c r="E74" s="78">
        <v>1178888.8700000001</v>
      </c>
      <c r="F74" s="78">
        <v>668540.57000000007</v>
      </c>
      <c r="G74" s="78">
        <v>419426.33</v>
      </c>
      <c r="H74" s="78">
        <v>403079.88</v>
      </c>
      <c r="I74" s="78">
        <v>423719.42</v>
      </c>
      <c r="J74" s="78">
        <v>528195.97</v>
      </c>
      <c r="K74" s="78">
        <v>1035847.75</v>
      </c>
      <c r="L74" s="269">
        <v>2138073.17</v>
      </c>
      <c r="M74" s="79">
        <v>2617300.7199999997</v>
      </c>
      <c r="N74" s="78">
        <v>2166551.7799999998</v>
      </c>
      <c r="O74" s="79">
        <v>2251811.11</v>
      </c>
      <c r="P74" s="78">
        <v>1905658.52</v>
      </c>
      <c r="Q74" s="78">
        <v>1520925.58</v>
      </c>
      <c r="R74" s="78">
        <v>623307.87</v>
      </c>
      <c r="S74" s="224">
        <v>427509.81</v>
      </c>
      <c r="T74" s="224">
        <v>393576.24</v>
      </c>
      <c r="U74" s="224">
        <v>379408.83</v>
      </c>
      <c r="V74" s="249">
        <v>496713.05</v>
      </c>
      <c r="W74" s="249">
        <v>1101710.3800000001</v>
      </c>
      <c r="X74" s="310">
        <v>1712959.74</v>
      </c>
      <c r="Y74" s="305">
        <v>2804418.14</v>
      </c>
      <c r="Z74" s="249">
        <v>2943898.79</v>
      </c>
      <c r="AA74" s="249">
        <v>2490065</v>
      </c>
      <c r="AB74" s="249">
        <v>1705675.07</v>
      </c>
      <c r="AC74" s="249">
        <v>984986.91</v>
      </c>
      <c r="AD74" s="249">
        <v>574249.77</v>
      </c>
      <c r="AE74" s="249">
        <v>433838.7</v>
      </c>
      <c r="AF74" s="249">
        <v>437120.82999999996</v>
      </c>
      <c r="AG74" s="249">
        <v>391167.29</v>
      </c>
      <c r="AH74" s="249">
        <v>479951.97000000003</v>
      </c>
      <c r="AI74" s="224">
        <v>1028520.64</v>
      </c>
      <c r="AJ74" s="387">
        <v>2209590.1</v>
      </c>
      <c r="AK74" s="198">
        <f t="shared" si="129"/>
        <v>-0.18640820131461236</v>
      </c>
      <c r="AL74" s="199">
        <f t="shared" si="129"/>
        <v>2.1506982500894171E-2</v>
      </c>
      <c r="AM74" s="199">
        <f t="shared" si="129"/>
        <v>0.29013481991733447</v>
      </c>
      <c r="AN74" s="199">
        <f t="shared" si="129"/>
        <v>-6.7658870724928585E-2</v>
      </c>
      <c r="AO74" s="199">
        <f t="shared" si="129"/>
        <v>1.9272705173277942E-2</v>
      </c>
      <c r="AP74" s="199">
        <f t="shared" si="129"/>
        <v>-2.3577559862328068E-2</v>
      </c>
      <c r="AQ74" s="199">
        <f t="shared" si="129"/>
        <v>-0.10457531070914798</v>
      </c>
      <c r="AR74" s="250">
        <f t="shared" si="130"/>
        <v>-5.9604619853498665E-2</v>
      </c>
      <c r="AS74" s="250">
        <f t="shared" si="130"/>
        <v>6.3583311350534022E-2</v>
      </c>
      <c r="AT74" s="250">
        <f t="shared" si="130"/>
        <v>-0.19883015977418581</v>
      </c>
      <c r="AU74" s="250">
        <f t="shared" si="130"/>
        <v>7.1492518444728204E-2</v>
      </c>
      <c r="AV74" s="250">
        <f t="shared" si="130"/>
        <v>0.3587945680208946</v>
      </c>
      <c r="AW74" s="250">
        <f t="shared" si="130"/>
        <v>0.1058054509731947</v>
      </c>
      <c r="AX74" s="250">
        <f t="shared" si="130"/>
        <v>-0.10494191267803843</v>
      </c>
      <c r="AY74" s="250">
        <f t="shared" si="130"/>
        <v>-0.35237665606229074</v>
      </c>
      <c r="AZ74" s="250">
        <f t="shared" si="130"/>
        <v>-7.8706049387760782E-2</v>
      </c>
      <c r="BA74" s="250">
        <f t="shared" si="130"/>
        <v>1.4804081337923014E-2</v>
      </c>
      <c r="BB74" s="250">
        <f t="shared" si="130"/>
        <v>0.11063825905750807</v>
      </c>
      <c r="BC74" s="250">
        <f t="shared" si="130"/>
        <v>3.0991529638358606E-2</v>
      </c>
      <c r="BD74" s="331">
        <f t="shared" si="130"/>
        <v>-3.3743989613318912E-2</v>
      </c>
      <c r="BE74" s="331">
        <f t="shared" si="130"/>
        <v>-6.6432831467014133E-2</v>
      </c>
      <c r="BF74" s="201">
        <f t="shared" si="130"/>
        <v>0.2899252962010655</v>
      </c>
      <c r="BG74" s="77">
        <f t="shared" si="131"/>
        <v>-515929.56000000006</v>
      </c>
      <c r="BH74" s="94">
        <f t="shared" si="131"/>
        <v>40122.060000000056</v>
      </c>
      <c r="BI74" s="94">
        <f t="shared" si="131"/>
        <v>342036.70999999996</v>
      </c>
      <c r="BJ74" s="94">
        <f t="shared" si="131"/>
        <v>-45232.70000000007</v>
      </c>
      <c r="BK74" s="94">
        <f t="shared" si="131"/>
        <v>8083.4799999999814</v>
      </c>
      <c r="BL74" s="94">
        <f t="shared" si="131"/>
        <v>-9503.640000000014</v>
      </c>
      <c r="BM74" s="94">
        <f t="shared" si="131"/>
        <v>-44310.589999999967</v>
      </c>
      <c r="BN74" s="252">
        <f t="shared" si="132"/>
        <v>-31482.919999999984</v>
      </c>
      <c r="BO74" s="252">
        <f t="shared" si="132"/>
        <v>65862.630000000121</v>
      </c>
      <c r="BP74" s="252">
        <f t="shared" si="132"/>
        <v>-425113.42999999993</v>
      </c>
      <c r="BQ74" s="252">
        <f t="shared" si="132"/>
        <v>187117.42000000039</v>
      </c>
      <c r="BR74" s="252">
        <f t="shared" si="132"/>
        <v>777347.01000000024</v>
      </c>
      <c r="BS74" s="252">
        <f t="shared" si="132"/>
        <v>238253.89000000013</v>
      </c>
      <c r="BT74" s="252">
        <f t="shared" si="132"/>
        <v>-199983.44999999995</v>
      </c>
      <c r="BU74" s="252">
        <f t="shared" si="132"/>
        <v>-535938.67000000004</v>
      </c>
      <c r="BV74" s="252">
        <f t="shared" si="132"/>
        <v>-49058.099999999977</v>
      </c>
      <c r="BW74" s="252">
        <f t="shared" si="132"/>
        <v>6328.890000000014</v>
      </c>
      <c r="BX74" s="252">
        <f t="shared" si="132"/>
        <v>43544.589999999967</v>
      </c>
      <c r="BY74" s="252">
        <f t="shared" si="132"/>
        <v>11758.459999999963</v>
      </c>
      <c r="BZ74" s="348">
        <f t="shared" si="132"/>
        <v>-16761.079999999958</v>
      </c>
      <c r="CA74" s="348">
        <f t="shared" si="132"/>
        <v>-73189.740000000107</v>
      </c>
      <c r="CB74" s="359">
        <f t="shared" si="132"/>
        <v>496630.3600000001</v>
      </c>
      <c r="CC74" s="367"/>
      <c r="CD74" s="149" t="s">
        <v>144</v>
      </c>
    </row>
    <row r="75" spans="1:82" s="57" customFormat="1" x14ac:dyDescent="0.3">
      <c r="A75" s="140"/>
      <c r="B75" s="58" t="s">
        <v>32</v>
      </c>
      <c r="C75" s="77">
        <v>4369165.5900000008</v>
      </c>
      <c r="D75" s="78">
        <v>2589125.42</v>
      </c>
      <c r="E75" s="78">
        <v>1452410.8099999998</v>
      </c>
      <c r="F75" s="78">
        <v>712823.37999999989</v>
      </c>
      <c r="G75" s="78">
        <v>436063.03</v>
      </c>
      <c r="H75" s="78">
        <v>454177.87</v>
      </c>
      <c r="I75" s="78">
        <v>430464.32</v>
      </c>
      <c r="J75" s="78">
        <v>576999.92000000004</v>
      </c>
      <c r="K75" s="78">
        <v>1437015.52</v>
      </c>
      <c r="L75" s="269">
        <v>3499214.38</v>
      </c>
      <c r="M75" s="79">
        <v>4590908.2</v>
      </c>
      <c r="N75" s="78">
        <v>4217782.42</v>
      </c>
      <c r="O75" s="79">
        <v>3261716.74</v>
      </c>
      <c r="P75" s="78">
        <v>2420365.9500000002</v>
      </c>
      <c r="Q75" s="78">
        <v>1692684.38</v>
      </c>
      <c r="R75" s="78">
        <v>619986.22</v>
      </c>
      <c r="S75" s="224">
        <v>385012.3</v>
      </c>
      <c r="T75" s="224">
        <v>401308.83999999997</v>
      </c>
      <c r="U75" s="224">
        <v>387441.16000000003</v>
      </c>
      <c r="V75" s="249">
        <v>547581.96</v>
      </c>
      <c r="W75" s="249">
        <v>1309879.07</v>
      </c>
      <c r="X75" s="310">
        <v>2544059.7000000002</v>
      </c>
      <c r="Y75" s="305">
        <v>4471094.37</v>
      </c>
      <c r="Z75" s="249">
        <v>5120456.33</v>
      </c>
      <c r="AA75" s="249">
        <v>4228668</v>
      </c>
      <c r="AB75" s="249">
        <v>2439905.1800000002</v>
      </c>
      <c r="AC75" s="249">
        <v>1257710.27</v>
      </c>
      <c r="AD75" s="249">
        <v>620030.01</v>
      </c>
      <c r="AE75" s="249">
        <v>368285.57</v>
      </c>
      <c r="AF75" s="249">
        <v>665087.76</v>
      </c>
      <c r="AG75" s="249">
        <v>231087.85</v>
      </c>
      <c r="AH75" s="249">
        <v>438437.74</v>
      </c>
      <c r="AI75" s="224">
        <v>1025251.37</v>
      </c>
      <c r="AJ75" s="387">
        <v>2803094.75</v>
      </c>
      <c r="AK75" s="198">
        <f t="shared" si="129"/>
        <v>-0.2534691870078562</v>
      </c>
      <c r="AL75" s="199">
        <f t="shared" si="129"/>
        <v>-6.5180106261518891E-2</v>
      </c>
      <c r="AM75" s="199">
        <f t="shared" si="129"/>
        <v>0.16543086043266236</v>
      </c>
      <c r="AN75" s="199">
        <f t="shared" si="129"/>
        <v>-0.13023865743573104</v>
      </c>
      <c r="AO75" s="199">
        <f t="shared" si="129"/>
        <v>-0.11707190586645247</v>
      </c>
      <c r="AP75" s="199">
        <f t="shared" si="129"/>
        <v>-0.11640600190405584</v>
      </c>
      <c r="AQ75" s="199">
        <f t="shared" si="129"/>
        <v>-9.9945937447266181E-2</v>
      </c>
      <c r="AR75" s="250">
        <f t="shared" si="130"/>
        <v>-5.0984339824518651E-2</v>
      </c>
      <c r="AS75" s="250">
        <f t="shared" si="130"/>
        <v>-8.8472565696437258E-2</v>
      </c>
      <c r="AT75" s="250">
        <f t="shared" si="130"/>
        <v>-0.27296260710954201</v>
      </c>
      <c r="AU75" s="250">
        <f t="shared" si="130"/>
        <v>-2.609806704477342E-2</v>
      </c>
      <c r="AV75" s="250">
        <f t="shared" si="130"/>
        <v>0.21401623415178447</v>
      </c>
      <c r="AW75" s="250">
        <f t="shared" si="130"/>
        <v>0.29645470072303082</v>
      </c>
      <c r="AX75" s="250">
        <f t="shared" si="130"/>
        <v>8.0728412164284419E-3</v>
      </c>
      <c r="AY75" s="250">
        <f t="shared" si="130"/>
        <v>-0.2569729567658679</v>
      </c>
      <c r="AZ75" s="250">
        <f t="shared" si="130"/>
        <v>7.0630602080215999E-5</v>
      </c>
      <c r="BA75" s="250">
        <f t="shared" si="130"/>
        <v>-4.3444663975670338E-2</v>
      </c>
      <c r="BB75" s="250">
        <f t="shared" si="130"/>
        <v>0.65729655992626546</v>
      </c>
      <c r="BC75" s="250">
        <f t="shared" si="130"/>
        <v>-0.40355369057846102</v>
      </c>
      <c r="BD75" s="331">
        <f t="shared" si="130"/>
        <v>-0.1993203355347937</v>
      </c>
      <c r="BE75" s="331">
        <f t="shared" si="130"/>
        <v>-0.21729311240922419</v>
      </c>
      <c r="BF75" s="201">
        <f t="shared" si="130"/>
        <v>0.10181956421855973</v>
      </c>
      <c r="BG75" s="77">
        <f t="shared" si="131"/>
        <v>-1107448.8500000006</v>
      </c>
      <c r="BH75" s="94">
        <f t="shared" si="131"/>
        <v>-168759.46999999974</v>
      </c>
      <c r="BI75" s="94">
        <f t="shared" si="131"/>
        <v>240273.57000000007</v>
      </c>
      <c r="BJ75" s="94">
        <f t="shared" si="131"/>
        <v>-92837.159999999916</v>
      </c>
      <c r="BK75" s="94">
        <f t="shared" si="131"/>
        <v>-51050.73000000004</v>
      </c>
      <c r="BL75" s="94">
        <f t="shared" si="131"/>
        <v>-52869.030000000028</v>
      </c>
      <c r="BM75" s="94">
        <f t="shared" si="131"/>
        <v>-43023.159999999974</v>
      </c>
      <c r="BN75" s="252">
        <f t="shared" si="132"/>
        <v>-29417.960000000079</v>
      </c>
      <c r="BO75" s="252">
        <f t="shared" si="132"/>
        <v>-127136.44999999995</v>
      </c>
      <c r="BP75" s="252">
        <f t="shared" si="132"/>
        <v>-955154.6799999997</v>
      </c>
      <c r="BQ75" s="252">
        <f t="shared" si="132"/>
        <v>-119813.83000000007</v>
      </c>
      <c r="BR75" s="252">
        <f t="shared" si="132"/>
        <v>902673.91000000015</v>
      </c>
      <c r="BS75" s="252">
        <f t="shared" si="132"/>
        <v>966951.25999999978</v>
      </c>
      <c r="BT75" s="252">
        <f t="shared" si="132"/>
        <v>19539.229999999981</v>
      </c>
      <c r="BU75" s="252">
        <f t="shared" si="132"/>
        <v>-434974.10999999987</v>
      </c>
      <c r="BV75" s="252">
        <f t="shared" si="132"/>
        <v>43.790000000037253</v>
      </c>
      <c r="BW75" s="252">
        <f t="shared" si="132"/>
        <v>-16726.729999999981</v>
      </c>
      <c r="BX75" s="252">
        <f t="shared" si="132"/>
        <v>263778.92000000004</v>
      </c>
      <c r="BY75" s="252">
        <f t="shared" si="132"/>
        <v>-156353.31000000003</v>
      </c>
      <c r="BZ75" s="348">
        <f t="shared" si="132"/>
        <v>-109144.21999999997</v>
      </c>
      <c r="CA75" s="348">
        <f t="shared" si="132"/>
        <v>-284627.70000000007</v>
      </c>
      <c r="CB75" s="359">
        <f t="shared" si="132"/>
        <v>259035.04999999981</v>
      </c>
      <c r="CC75" s="367"/>
      <c r="CD75" s="149" t="s">
        <v>144</v>
      </c>
    </row>
    <row r="76" spans="1:82" s="57" customFormat="1" x14ac:dyDescent="0.3">
      <c r="A76" s="140"/>
      <c r="B76" s="58" t="s">
        <v>33</v>
      </c>
      <c r="C76" s="77">
        <v>9051666.5199999996</v>
      </c>
      <c r="D76" s="78">
        <v>6554544.4299999997</v>
      </c>
      <c r="E76" s="78">
        <v>4330039.3899999987</v>
      </c>
      <c r="F76" s="78">
        <v>2571643.0099999993</v>
      </c>
      <c r="G76" s="78">
        <v>1677652.66</v>
      </c>
      <c r="H76" s="78">
        <v>1612779.67</v>
      </c>
      <c r="I76" s="78">
        <v>1747326.54</v>
      </c>
      <c r="J76" s="78">
        <v>2029117.65</v>
      </c>
      <c r="K76" s="78">
        <v>3906915.34</v>
      </c>
      <c r="L76" s="269">
        <v>7621224.2000000011</v>
      </c>
      <c r="M76" s="79">
        <v>9299136.5099999998</v>
      </c>
      <c r="N76" s="78">
        <v>8235337.3499999996</v>
      </c>
      <c r="O76" s="79">
        <v>7447784.9499999993</v>
      </c>
      <c r="P76" s="78">
        <v>5535813.2799999993</v>
      </c>
      <c r="Q76" s="78">
        <v>4234943.55</v>
      </c>
      <c r="R76" s="78">
        <v>2026609.1</v>
      </c>
      <c r="S76" s="224">
        <v>1495649.7299999997</v>
      </c>
      <c r="T76" s="224">
        <v>1460162.02</v>
      </c>
      <c r="U76" s="224">
        <v>1266774.8600000001</v>
      </c>
      <c r="V76" s="249">
        <v>1886698.9000000004</v>
      </c>
      <c r="W76" s="249">
        <v>3592991.13</v>
      </c>
      <c r="X76" s="310">
        <v>5788159.8699999992</v>
      </c>
      <c r="Y76" s="305">
        <v>8640288.6699999999</v>
      </c>
      <c r="Z76" s="249">
        <v>9666769.9400000013</v>
      </c>
      <c r="AA76" s="249">
        <v>8312750</v>
      </c>
      <c r="AB76" s="249">
        <v>5894341.790000001</v>
      </c>
      <c r="AC76" s="249">
        <v>3708709.9400000004</v>
      </c>
      <c r="AD76" s="249">
        <v>2224672.5300000003</v>
      </c>
      <c r="AE76" s="249">
        <v>1547259.29</v>
      </c>
      <c r="AF76" s="249">
        <v>1659205.51</v>
      </c>
      <c r="AG76" s="249">
        <v>1438798.68</v>
      </c>
      <c r="AH76" s="249">
        <v>1681645.85</v>
      </c>
      <c r="AI76" s="224">
        <v>2820948.75</v>
      </c>
      <c r="AJ76" s="387">
        <v>6407863.25</v>
      </c>
      <c r="AK76" s="198">
        <f t="shared" si="129"/>
        <v>-0.17719185372728471</v>
      </c>
      <c r="AL76" s="199">
        <f t="shared" si="129"/>
        <v>-0.15542363941226658</v>
      </c>
      <c r="AM76" s="199">
        <f t="shared" si="129"/>
        <v>-2.1961887972570832E-2</v>
      </c>
      <c r="AN76" s="199">
        <f t="shared" si="129"/>
        <v>-0.21193995740489632</v>
      </c>
      <c r="AO76" s="199">
        <f t="shared" si="129"/>
        <v>-0.10848665778052066</v>
      </c>
      <c r="AP76" s="199">
        <f t="shared" si="129"/>
        <v>-9.4630192108014308E-2</v>
      </c>
      <c r="AQ76" s="199">
        <f t="shared" si="129"/>
        <v>-0.27502110738843349</v>
      </c>
      <c r="AR76" s="250">
        <f t="shared" si="130"/>
        <v>-7.0187527076115835E-2</v>
      </c>
      <c r="AS76" s="250">
        <f t="shared" si="130"/>
        <v>-8.0350911827027194E-2</v>
      </c>
      <c r="AT76" s="250">
        <f t="shared" si="130"/>
        <v>-0.24052098218026463</v>
      </c>
      <c r="AU76" s="250">
        <f t="shared" si="130"/>
        <v>-7.0850432111787529E-2</v>
      </c>
      <c r="AV76" s="250">
        <f t="shared" si="130"/>
        <v>0.17381590202859168</v>
      </c>
      <c r="AW76" s="250">
        <f t="shared" si="130"/>
        <v>0.11613722144326963</v>
      </c>
      <c r="AX76" s="250">
        <f t="shared" si="130"/>
        <v>6.4765282329031462E-2</v>
      </c>
      <c r="AY76" s="250">
        <f t="shared" si="130"/>
        <v>-0.12425988771444177</v>
      </c>
      <c r="AZ76" s="250">
        <f t="shared" si="130"/>
        <v>9.7731442141456959E-2</v>
      </c>
      <c r="BA76" s="250">
        <f t="shared" si="130"/>
        <v>3.4506448244402986E-2</v>
      </c>
      <c r="BB76" s="250">
        <f t="shared" si="130"/>
        <v>0.13631603018958127</v>
      </c>
      <c r="BC76" s="250">
        <f t="shared" si="130"/>
        <v>0.1357966797667581</v>
      </c>
      <c r="BD76" s="331">
        <f t="shared" si="130"/>
        <v>-0.1086835053542461</v>
      </c>
      <c r="BE76" s="331">
        <f t="shared" si="130"/>
        <v>-0.21487455773373978</v>
      </c>
      <c r="BF76" s="201">
        <f t="shared" si="130"/>
        <v>0.10706397091965618</v>
      </c>
      <c r="BG76" s="77">
        <f t="shared" si="131"/>
        <v>-1603881.5700000003</v>
      </c>
      <c r="BH76" s="94">
        <f t="shared" si="131"/>
        <v>-1018731.1500000004</v>
      </c>
      <c r="BI76" s="94">
        <f t="shared" si="131"/>
        <v>-95095.83999999892</v>
      </c>
      <c r="BJ76" s="94">
        <f t="shared" si="131"/>
        <v>-545033.90999999922</v>
      </c>
      <c r="BK76" s="94">
        <f t="shared" si="131"/>
        <v>-182002.93000000017</v>
      </c>
      <c r="BL76" s="94">
        <f t="shared" si="131"/>
        <v>-152617.64999999991</v>
      </c>
      <c r="BM76" s="94">
        <f t="shared" si="131"/>
        <v>-480551.67999999993</v>
      </c>
      <c r="BN76" s="252">
        <f t="shared" si="132"/>
        <v>-142418.74999999953</v>
      </c>
      <c r="BO76" s="252">
        <f t="shared" si="132"/>
        <v>-313924.20999999996</v>
      </c>
      <c r="BP76" s="252">
        <f t="shared" si="132"/>
        <v>-1833064.3300000019</v>
      </c>
      <c r="BQ76" s="252">
        <f t="shared" si="132"/>
        <v>-658847.83999999985</v>
      </c>
      <c r="BR76" s="252">
        <f t="shared" si="132"/>
        <v>1431432.5900000017</v>
      </c>
      <c r="BS76" s="252">
        <f t="shared" si="132"/>
        <v>864965.05000000075</v>
      </c>
      <c r="BT76" s="252">
        <f t="shared" si="132"/>
        <v>358528.51000000164</v>
      </c>
      <c r="BU76" s="252">
        <f t="shared" si="132"/>
        <v>-526233.6099999994</v>
      </c>
      <c r="BV76" s="252">
        <f t="shared" si="132"/>
        <v>198063.43000000017</v>
      </c>
      <c r="BW76" s="252">
        <f t="shared" si="132"/>
        <v>51609.560000000289</v>
      </c>
      <c r="BX76" s="252">
        <f t="shared" si="132"/>
        <v>199043.49</v>
      </c>
      <c r="BY76" s="252">
        <f t="shared" si="132"/>
        <v>172023.81999999983</v>
      </c>
      <c r="BZ76" s="348">
        <f t="shared" si="132"/>
        <v>-205053.05000000028</v>
      </c>
      <c r="CA76" s="348">
        <f t="shared" si="132"/>
        <v>-772042.37999999989</v>
      </c>
      <c r="CB76" s="359">
        <f t="shared" si="132"/>
        <v>619703.38000000082</v>
      </c>
      <c r="CC76" s="367"/>
      <c r="CD76" s="149" t="s">
        <v>144</v>
      </c>
    </row>
    <row r="77" spans="1:82" s="57" customFormat="1" x14ac:dyDescent="0.3">
      <c r="A77" s="140"/>
      <c r="B77" s="58" t="s">
        <v>34</v>
      </c>
      <c r="C77" s="77">
        <v>15291683.959999993</v>
      </c>
      <c r="D77" s="78">
        <v>13626794.520000001</v>
      </c>
      <c r="E77" s="78">
        <v>10861355.76</v>
      </c>
      <c r="F77" s="78">
        <v>8829224.2400000002</v>
      </c>
      <c r="G77" s="78">
        <v>7561847.2800000003</v>
      </c>
      <c r="H77" s="78">
        <v>7845441.6699999999</v>
      </c>
      <c r="I77" s="78">
        <v>7663017.6600000011</v>
      </c>
      <c r="J77" s="78">
        <v>7842602.5599999987</v>
      </c>
      <c r="K77" s="78">
        <v>10217513.760000002</v>
      </c>
      <c r="L77" s="269">
        <v>13859531.85</v>
      </c>
      <c r="M77" s="79">
        <v>15936600.929999998</v>
      </c>
      <c r="N77" s="78">
        <v>14894945.26</v>
      </c>
      <c r="O77" s="79">
        <v>13898101.580000006</v>
      </c>
      <c r="P77" s="78">
        <v>12555855.030000001</v>
      </c>
      <c r="Q77" s="78">
        <v>11010028.880000003</v>
      </c>
      <c r="R77" s="78">
        <v>8191903.7200000016</v>
      </c>
      <c r="S77" s="224">
        <v>7276786.21</v>
      </c>
      <c r="T77" s="224">
        <v>7258849.4500000011</v>
      </c>
      <c r="U77" s="224">
        <v>7606578.7299999995</v>
      </c>
      <c r="V77" s="249">
        <v>7698322.4300000025</v>
      </c>
      <c r="W77" s="249">
        <v>9417680.1600000001</v>
      </c>
      <c r="X77" s="310">
        <v>12137075.83</v>
      </c>
      <c r="Y77" s="305">
        <v>15440052.800000001</v>
      </c>
      <c r="Z77" s="249">
        <v>16522536.359999998</v>
      </c>
      <c r="AA77" s="249">
        <v>14359572</v>
      </c>
      <c r="AB77" s="249">
        <v>13310849.050000001</v>
      </c>
      <c r="AC77" s="249">
        <v>10609456.430000002</v>
      </c>
      <c r="AD77" s="249">
        <v>8330185.6499999976</v>
      </c>
      <c r="AE77" s="249">
        <v>7320074.0500000017</v>
      </c>
      <c r="AF77" s="249">
        <v>7617365.419999999</v>
      </c>
      <c r="AG77" s="249">
        <v>7539293.8500000024</v>
      </c>
      <c r="AH77" s="249">
        <v>7189622.3600000031</v>
      </c>
      <c r="AI77" s="224">
        <v>8890271.4900000002</v>
      </c>
      <c r="AJ77" s="387">
        <v>13596074.409999998</v>
      </c>
      <c r="AK77" s="198">
        <f t="shared" si="129"/>
        <v>-9.1133349580420464E-2</v>
      </c>
      <c r="AL77" s="199">
        <f t="shared" si="129"/>
        <v>-7.8590712469332816E-2</v>
      </c>
      <c r="AM77" s="199">
        <f t="shared" si="129"/>
        <v>1.3688265377286832E-2</v>
      </c>
      <c r="AN77" s="199">
        <f t="shared" si="129"/>
        <v>-7.2183070978385139E-2</v>
      </c>
      <c r="AO77" s="199">
        <f t="shared" si="129"/>
        <v>-3.7697279440427986E-2</v>
      </c>
      <c r="AP77" s="199">
        <f t="shared" si="129"/>
        <v>-7.4768540086539048E-2</v>
      </c>
      <c r="AQ77" s="199">
        <f t="shared" si="129"/>
        <v>-7.3651050413997814E-3</v>
      </c>
      <c r="AR77" s="250">
        <f t="shared" si="130"/>
        <v>-1.8396970762725503E-2</v>
      </c>
      <c r="AS77" s="250">
        <f t="shared" si="130"/>
        <v>-7.8280648187744786E-2</v>
      </c>
      <c r="AT77" s="250">
        <f t="shared" si="130"/>
        <v>-0.12427952391479945</v>
      </c>
      <c r="AU77" s="250">
        <f t="shared" si="130"/>
        <v>-3.1157718774601779E-2</v>
      </c>
      <c r="AV77" s="250">
        <f t="shared" si="130"/>
        <v>0.10927137170291271</v>
      </c>
      <c r="AW77" s="250">
        <f t="shared" si="130"/>
        <v>3.3203845672280241E-2</v>
      </c>
      <c r="AX77" s="250">
        <f t="shared" si="130"/>
        <v>6.0130832842213815E-2</v>
      </c>
      <c r="AY77" s="250">
        <f t="shared" si="130"/>
        <v>-3.6382506745976949E-2</v>
      </c>
      <c r="AZ77" s="250">
        <f t="shared" si="130"/>
        <v>1.6880316801379101E-2</v>
      </c>
      <c r="BA77" s="250">
        <f t="shared" si="130"/>
        <v>5.9487579751228824E-3</v>
      </c>
      <c r="BB77" s="250">
        <f t="shared" si="130"/>
        <v>4.9390192270759636E-2</v>
      </c>
      <c r="BC77" s="250">
        <f t="shared" si="130"/>
        <v>-8.8456167205143883E-3</v>
      </c>
      <c r="BD77" s="331">
        <f t="shared" si="130"/>
        <v>-6.6079340612913137E-2</v>
      </c>
      <c r="BE77" s="331">
        <f t="shared" si="130"/>
        <v>-5.6001972995438819E-2</v>
      </c>
      <c r="BF77" s="201">
        <f t="shared" si="130"/>
        <v>0.12021005721935893</v>
      </c>
      <c r="BG77" s="77">
        <f t="shared" si="131"/>
        <v>-1393582.3799999878</v>
      </c>
      <c r="BH77" s="94">
        <f t="shared" si="131"/>
        <v>-1070939.4900000002</v>
      </c>
      <c r="BI77" s="94">
        <f t="shared" si="131"/>
        <v>148673.12000000291</v>
      </c>
      <c r="BJ77" s="94">
        <f t="shared" si="131"/>
        <v>-637320.51999999862</v>
      </c>
      <c r="BK77" s="94">
        <f t="shared" si="131"/>
        <v>-285061.0700000003</v>
      </c>
      <c r="BL77" s="94">
        <f t="shared" si="131"/>
        <v>-586592.21999999881</v>
      </c>
      <c r="BM77" s="94">
        <f t="shared" si="131"/>
        <v>-56438.930000001565</v>
      </c>
      <c r="BN77" s="252">
        <f t="shared" si="132"/>
        <v>-144280.12999999616</v>
      </c>
      <c r="BO77" s="252">
        <f t="shared" si="132"/>
        <v>-799833.60000000149</v>
      </c>
      <c r="BP77" s="252">
        <f t="shared" si="132"/>
        <v>-1722456.0199999996</v>
      </c>
      <c r="BQ77" s="252">
        <f t="shared" si="132"/>
        <v>-496548.12999999709</v>
      </c>
      <c r="BR77" s="252">
        <f t="shared" si="132"/>
        <v>1627591.0999999978</v>
      </c>
      <c r="BS77" s="252">
        <f t="shared" si="132"/>
        <v>461470.41999999434</v>
      </c>
      <c r="BT77" s="252">
        <f t="shared" si="132"/>
        <v>754994.01999999955</v>
      </c>
      <c r="BU77" s="252">
        <f t="shared" si="132"/>
        <v>-400572.45000000112</v>
      </c>
      <c r="BV77" s="252">
        <f t="shared" si="132"/>
        <v>138281.92999999598</v>
      </c>
      <c r="BW77" s="252">
        <f t="shared" si="132"/>
        <v>43287.840000001714</v>
      </c>
      <c r="BX77" s="252">
        <f t="shared" si="132"/>
        <v>358515.96999999788</v>
      </c>
      <c r="BY77" s="252">
        <f t="shared" si="132"/>
        <v>-67284.879999997094</v>
      </c>
      <c r="BZ77" s="348">
        <f t="shared" si="132"/>
        <v>-508700.06999999937</v>
      </c>
      <c r="CA77" s="348">
        <f t="shared" si="132"/>
        <v>-527408.66999999993</v>
      </c>
      <c r="CB77" s="359">
        <f t="shared" si="132"/>
        <v>1458998.5799999982</v>
      </c>
      <c r="CC77" s="367"/>
      <c r="CD77" s="149" t="s">
        <v>144</v>
      </c>
    </row>
    <row r="78" spans="1:82" s="70" customFormat="1" x14ac:dyDescent="0.3">
      <c r="A78" s="141"/>
      <c r="B78" s="58" t="s">
        <v>35</v>
      </c>
      <c r="C78" s="129">
        <f>SUM(C73:C77)</f>
        <v>61705885.489999995</v>
      </c>
      <c r="D78" s="130">
        <f t="shared" ref="D78:AH78" si="133">SUM(D73:D77)</f>
        <v>44274877.740000002</v>
      </c>
      <c r="E78" s="130">
        <f t="shared" si="133"/>
        <v>29949524.729999997</v>
      </c>
      <c r="F78" s="130">
        <f t="shared" si="133"/>
        <v>19294067.91</v>
      </c>
      <c r="G78" s="130">
        <f t="shared" si="133"/>
        <v>14013028.34</v>
      </c>
      <c r="H78" s="130">
        <f t="shared" si="133"/>
        <v>14006935.869999999</v>
      </c>
      <c r="I78" s="130">
        <f t="shared" si="133"/>
        <v>14092889.82</v>
      </c>
      <c r="J78" s="130">
        <f t="shared" si="133"/>
        <v>16177325.869999997</v>
      </c>
      <c r="K78" s="130">
        <f t="shared" si="133"/>
        <v>28541983.07</v>
      </c>
      <c r="L78" s="270">
        <f t="shared" si="133"/>
        <v>52018154.140000001</v>
      </c>
      <c r="M78" s="80">
        <f t="shared" si="133"/>
        <v>65125568.800000004</v>
      </c>
      <c r="N78" s="130">
        <f t="shared" si="133"/>
        <v>56406212.75</v>
      </c>
      <c r="O78" s="80">
        <f t="shared" si="133"/>
        <v>51384418.340000011</v>
      </c>
      <c r="P78" s="130">
        <f t="shared" si="133"/>
        <v>42033477.089999996</v>
      </c>
      <c r="Q78" s="130">
        <f t="shared" si="133"/>
        <v>34020273.68</v>
      </c>
      <c r="R78" s="130">
        <f t="shared" si="133"/>
        <v>17678894.000000004</v>
      </c>
      <c r="S78" s="130">
        <f t="shared" si="133"/>
        <v>13761943.959999999</v>
      </c>
      <c r="T78" s="130">
        <f t="shared" si="133"/>
        <v>13299693.290000001</v>
      </c>
      <c r="U78" s="130">
        <f t="shared" si="133"/>
        <v>13180880.870000001</v>
      </c>
      <c r="V78" s="130">
        <f t="shared" si="133"/>
        <v>15629387.990000004</v>
      </c>
      <c r="W78" s="130">
        <f t="shared" si="133"/>
        <v>26493170.690000001</v>
      </c>
      <c r="X78" s="270">
        <f t="shared" si="133"/>
        <v>41628478.169999994</v>
      </c>
      <c r="Y78" s="80">
        <f t="shared" si="133"/>
        <v>62646465.140000001</v>
      </c>
      <c r="Z78" s="130">
        <f t="shared" si="133"/>
        <v>68753220.379999995</v>
      </c>
      <c r="AA78" s="130">
        <f t="shared" si="133"/>
        <v>57793176</v>
      </c>
      <c r="AB78" s="130">
        <f t="shared" si="133"/>
        <v>41833422.409999996</v>
      </c>
      <c r="AC78" s="130">
        <f t="shared" si="133"/>
        <v>27297465.880000003</v>
      </c>
      <c r="AD78" s="130">
        <f t="shared" si="133"/>
        <v>17696073.719999999</v>
      </c>
      <c r="AE78" s="130">
        <f t="shared" si="133"/>
        <v>13455769.780000001</v>
      </c>
      <c r="AF78" s="130">
        <f t="shared" si="133"/>
        <v>14149609.089999998</v>
      </c>
      <c r="AG78" s="130">
        <f t="shared" si="133"/>
        <v>13102340.430000003</v>
      </c>
      <c r="AH78" s="130">
        <f t="shared" si="133"/>
        <v>13939462.740000004</v>
      </c>
      <c r="AI78" s="130">
        <f>SUM(AI73:AI77)</f>
        <v>22695670.609999999</v>
      </c>
      <c r="AJ78" s="397">
        <f>SUM(AJ73:AJ77)</f>
        <v>46196231.469999999</v>
      </c>
      <c r="AK78" s="202">
        <f t="shared" si="129"/>
        <v>-0.1672687632312265</v>
      </c>
      <c r="AL78" s="203">
        <f t="shared" si="129"/>
        <v>-5.0624660403636064E-2</v>
      </c>
      <c r="AM78" s="203">
        <f t="shared" si="129"/>
        <v>0.13592031882637504</v>
      </c>
      <c r="AN78" s="203">
        <f t="shared" si="129"/>
        <v>-8.3713497720346544E-2</v>
      </c>
      <c r="AO78" s="203">
        <f t="shared" si="129"/>
        <v>-1.7917924227933219E-2</v>
      </c>
      <c r="AP78" s="203">
        <f t="shared" si="129"/>
        <v>-5.0492312277574398E-2</v>
      </c>
      <c r="AQ78" s="203">
        <f t="shared" si="129"/>
        <v>-6.4714119080510862E-2</v>
      </c>
      <c r="AR78" s="251">
        <f t="shared" si="130"/>
        <v>-3.3870732678762158E-2</v>
      </c>
      <c r="AS78" s="251">
        <f t="shared" si="130"/>
        <v>-7.1782411718738323E-2</v>
      </c>
      <c r="AT78" s="251">
        <f t="shared" si="130"/>
        <v>-0.19973173100371006</v>
      </c>
      <c r="AU78" s="251">
        <f t="shared" si="130"/>
        <v>-3.8066518353387549E-2</v>
      </c>
      <c r="AV78" s="251">
        <f t="shared" si="130"/>
        <v>0.21889446264941792</v>
      </c>
      <c r="AW78" s="251">
        <f t="shared" si="130"/>
        <v>0.12472180997738599</v>
      </c>
      <c r="AX78" s="251">
        <f t="shared" si="130"/>
        <v>-4.7594130642975964E-3</v>
      </c>
      <c r="AY78" s="251">
        <f t="shared" si="130"/>
        <v>-0.19761180827749289</v>
      </c>
      <c r="AZ78" s="251">
        <f t="shared" si="130"/>
        <v>9.7176441014890861E-4</v>
      </c>
      <c r="BA78" s="251">
        <f t="shared" si="130"/>
        <v>-2.224788742708976E-2</v>
      </c>
      <c r="BB78" s="251">
        <f t="shared" si="130"/>
        <v>6.3904917314074161E-2</v>
      </c>
      <c r="BC78" s="251">
        <f t="shared" si="130"/>
        <v>-5.9586639750881546E-3</v>
      </c>
      <c r="BD78" s="332">
        <f t="shared" si="130"/>
        <v>-0.10812485115100144</v>
      </c>
      <c r="BE78" s="332">
        <f t="shared" si="130"/>
        <v>-0.14333882963406075</v>
      </c>
      <c r="BF78" s="205">
        <f t="shared" si="130"/>
        <v>0.10972664629599178</v>
      </c>
      <c r="BG78" s="129">
        <f t="shared" ref="BG78:BJ85" si="134">SUM(BG73:BG77)</f>
        <v>-10321467.149999991</v>
      </c>
      <c r="BH78" s="127">
        <f t="shared" ref="BH78:BI78" si="135">SUM(BH73:BH77)</f>
        <v>-2241400.6500000018</v>
      </c>
      <c r="BI78" s="127">
        <f t="shared" si="135"/>
        <v>4070748.950000003</v>
      </c>
      <c r="BJ78" s="127">
        <f t="shared" ref="BJ78:BK78" si="136">SUM(BJ73:BJ77)</f>
        <v>-1615173.9099999969</v>
      </c>
      <c r="BK78" s="127">
        <f t="shared" si="136"/>
        <v>-251084.37999999995</v>
      </c>
      <c r="BL78" s="127">
        <f t="shared" ref="BL78:BM78" si="137">SUM(BL73:BL77)</f>
        <v>-707242.57999999833</v>
      </c>
      <c r="BM78" s="127">
        <f t="shared" si="137"/>
        <v>-912008.95000000135</v>
      </c>
      <c r="BN78" s="253">
        <f t="shared" ref="BN78:BS78" si="138">IF(BN77="N/A","N/A",SUM(BN73:BN77))</f>
        <v>-547937.87999999407</v>
      </c>
      <c r="BO78" s="253">
        <f t="shared" si="138"/>
        <v>-2048812.3799999994</v>
      </c>
      <c r="BP78" s="253">
        <f t="shared" si="138"/>
        <v>-10389675.970000003</v>
      </c>
      <c r="BQ78" s="253">
        <f t="shared" si="138"/>
        <v>-2479103.6599999978</v>
      </c>
      <c r="BR78" s="253">
        <f t="shared" si="138"/>
        <v>12347007.629999999</v>
      </c>
      <c r="BS78" s="253">
        <f t="shared" si="138"/>
        <v>6408757.6599999946</v>
      </c>
      <c r="BT78" s="253">
        <f t="shared" ref="BT78:BU78" si="139">IF(BT77="N/A","N/A",SUM(BT73:BT77))</f>
        <v>-200054.68000000087</v>
      </c>
      <c r="BU78" s="253">
        <f t="shared" si="139"/>
        <v>-6722807.7999999989</v>
      </c>
      <c r="BV78" s="253">
        <f t="shared" ref="BV78:BW78" si="140">IF(BV77="N/A","N/A",SUM(BV73:BV77))</f>
        <v>17179.719999995199</v>
      </c>
      <c r="BW78" s="253">
        <f t="shared" si="140"/>
        <v>-306174.17999999819</v>
      </c>
      <c r="BX78" s="253">
        <f t="shared" ref="BX78:BY78" si="141">IF(BX77="N/A","N/A",SUM(BX73:BX77))</f>
        <v>849915.79999999702</v>
      </c>
      <c r="BY78" s="253">
        <f t="shared" si="141"/>
        <v>-78540.439999997587</v>
      </c>
      <c r="BZ78" s="349">
        <f>IF(BZ77="N/A","N/A",SUM(BZ73:BZ77))</f>
        <v>-1689925.2500000009</v>
      </c>
      <c r="CA78" s="349">
        <f>IF(CA77="N/A","N/A",SUM(CA73:CA77))</f>
        <v>-3797500.08</v>
      </c>
      <c r="CB78" s="342">
        <f>IF(CB77="N/A","N/A",SUM(CB73:CB77))</f>
        <v>4567753.2999999952</v>
      </c>
      <c r="CC78" s="368"/>
      <c r="CD78" s="221" t="s">
        <v>144</v>
      </c>
    </row>
    <row r="79" spans="1:82" s="38" customFormat="1" x14ac:dyDescent="0.3">
      <c r="A79" s="140">
        <f>+A72+1</f>
        <v>11</v>
      </c>
      <c r="B79" s="44" t="s">
        <v>29</v>
      </c>
      <c r="C79" s="45"/>
      <c r="D79" s="46"/>
      <c r="E79" s="46"/>
      <c r="F79" s="46"/>
      <c r="G79" s="46"/>
      <c r="H79" s="46"/>
      <c r="I79" s="46"/>
      <c r="J79" s="46"/>
      <c r="K79" s="46"/>
      <c r="L79" s="274"/>
      <c r="M79" s="47"/>
      <c r="N79" s="46"/>
      <c r="O79" s="47"/>
      <c r="P79" s="46"/>
      <c r="Q79" s="46"/>
      <c r="R79" s="46"/>
      <c r="S79" s="46"/>
      <c r="T79" s="46"/>
      <c r="U79" s="242"/>
      <c r="V79" s="242"/>
      <c r="W79" s="242"/>
      <c r="X79" s="274"/>
      <c r="Y79" s="302"/>
      <c r="Z79" s="242"/>
      <c r="AA79" s="242"/>
      <c r="AB79" s="242"/>
      <c r="AC79" s="242"/>
      <c r="AD79" s="242"/>
      <c r="AE79" s="242"/>
      <c r="AF79" s="242"/>
      <c r="AG79" s="242"/>
      <c r="AH79" s="242"/>
      <c r="AI79" s="46"/>
      <c r="AJ79" s="398"/>
      <c r="AK79" s="206"/>
      <c r="AL79" s="207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330"/>
      <c r="BE79" s="330"/>
      <c r="BF79" s="209"/>
      <c r="BG79" s="45"/>
      <c r="BH79" s="48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346"/>
      <c r="CA79" s="346"/>
      <c r="CB79" s="346"/>
      <c r="CC79" s="369"/>
      <c r="CD79" s="47"/>
    </row>
    <row r="80" spans="1:82" s="38" customFormat="1" x14ac:dyDescent="0.3">
      <c r="A80" s="140"/>
      <c r="B80" s="39" t="s">
        <v>30</v>
      </c>
      <c r="C80" s="92">
        <f>C94-C87</f>
        <v>35010854.549999997</v>
      </c>
      <c r="D80" s="93">
        <f t="shared" ref="D80:O80" si="142">D94-D87</f>
        <v>25373381.18</v>
      </c>
      <c r="E80" s="93">
        <f t="shared" si="142"/>
        <v>18235807.030000001</v>
      </c>
      <c r="F80" s="93">
        <f t="shared" si="142"/>
        <v>11664183.460000001</v>
      </c>
      <c r="G80" s="93">
        <f t="shared" si="142"/>
        <v>10271171.23</v>
      </c>
      <c r="H80" s="93">
        <f t="shared" si="142"/>
        <v>9375011.1699999999</v>
      </c>
      <c r="I80" s="93">
        <f t="shared" si="142"/>
        <v>9776353.0199999996</v>
      </c>
      <c r="J80" s="93">
        <f t="shared" si="142"/>
        <v>13100990.1</v>
      </c>
      <c r="K80" s="93">
        <f t="shared" si="142"/>
        <v>17644830.98</v>
      </c>
      <c r="L80" s="277">
        <f t="shared" si="142"/>
        <v>31544476.550000001</v>
      </c>
      <c r="M80" s="35">
        <f t="shared" si="142"/>
        <v>41236779.899999999</v>
      </c>
      <c r="N80" s="93">
        <f t="shared" si="142"/>
        <v>32296773.079999998</v>
      </c>
      <c r="O80" s="35">
        <f t="shared" si="142"/>
        <v>31973555.09</v>
      </c>
      <c r="P80" s="149">
        <f t="shared" ref="P80:R80" si="143">P94-P87</f>
        <v>26914356.510000002</v>
      </c>
      <c r="Q80" s="93">
        <f t="shared" si="143"/>
        <v>23384632.41</v>
      </c>
      <c r="R80" s="226">
        <f t="shared" si="143"/>
        <v>11644057.08</v>
      </c>
      <c r="S80" s="226">
        <f t="shared" ref="S80:V80" si="144">S94-S87</f>
        <v>11039342.789999999</v>
      </c>
      <c r="T80" s="226">
        <f t="shared" si="144"/>
        <v>9241523.2699999996</v>
      </c>
      <c r="U80" s="226">
        <f t="shared" si="144"/>
        <v>8203395</v>
      </c>
      <c r="V80" s="226">
        <f t="shared" si="144"/>
        <v>11511500</v>
      </c>
      <c r="W80" s="226">
        <f t="shared" ref="W80:X80" si="145">W94-W87</f>
        <v>17281466.420000002</v>
      </c>
      <c r="X80" s="308">
        <f t="shared" si="145"/>
        <v>30108772.690000001</v>
      </c>
      <c r="Y80" s="226">
        <f t="shared" ref="Y80:AB80" si="146">Y94-Y87</f>
        <v>43429289.68</v>
      </c>
      <c r="Z80" s="226">
        <f t="shared" si="146"/>
        <v>43344564</v>
      </c>
      <c r="AA80" s="226">
        <f t="shared" si="146"/>
        <v>42093415.75</v>
      </c>
      <c r="AB80" s="226">
        <f t="shared" si="146"/>
        <v>26949852.600000001</v>
      </c>
      <c r="AC80" s="226">
        <f t="shared" ref="AC80:AG80" si="147">AC94-AC87</f>
        <v>18958630.620000001</v>
      </c>
      <c r="AD80" s="226">
        <f t="shared" si="147"/>
        <v>13598418.77</v>
      </c>
      <c r="AE80" s="226">
        <f t="shared" si="147"/>
        <v>10324253</v>
      </c>
      <c r="AF80" s="226">
        <f t="shared" si="147"/>
        <v>9852685.3699999992</v>
      </c>
      <c r="AG80" s="226">
        <f t="shared" si="147"/>
        <v>10209079.060000001</v>
      </c>
      <c r="AH80" s="256">
        <f>AH94-AH87</f>
        <v>11214875.68</v>
      </c>
      <c r="AI80" s="226">
        <f>AI94-AI87</f>
        <v>16754977.01</v>
      </c>
      <c r="AJ80" s="389">
        <f>AJ94-AJ87</f>
        <v>37185722.920000002</v>
      </c>
      <c r="AK80" s="198">
        <f t="shared" ref="AK80:AT85" si="148">IF(ISERROR((O80-C80)/C80)=TRUE,0,(O80-C80)/C80)</f>
        <v>-8.6753079838778099E-2</v>
      </c>
      <c r="AL80" s="199">
        <f t="shared" si="148"/>
        <v>6.0731966270803565E-2</v>
      </c>
      <c r="AM80" s="200">
        <f t="shared" si="148"/>
        <v>0.28234699849201017</v>
      </c>
      <c r="AN80" s="200">
        <f t="shared" si="148"/>
        <v>-1.7254855489044938E-3</v>
      </c>
      <c r="AO80" s="200">
        <f t="shared" si="148"/>
        <v>7.4789091019758863E-2</v>
      </c>
      <c r="AP80" s="200">
        <f t="shared" si="148"/>
        <v>-1.4238692368406039E-2</v>
      </c>
      <c r="AQ80" s="200">
        <f t="shared" si="148"/>
        <v>-0.16089415109930222</v>
      </c>
      <c r="AR80" s="200">
        <f t="shared" si="148"/>
        <v>-0.12132595230340641</v>
      </c>
      <c r="AS80" s="200">
        <f t="shared" si="148"/>
        <v>-2.0593258184896403E-2</v>
      </c>
      <c r="AT80" s="200">
        <f t="shared" si="148"/>
        <v>-4.5513637156866987E-2</v>
      </c>
      <c r="AU80" s="200">
        <f t="shared" ref="AU80:BF85" si="149">IF(ISERROR((Y80-M80)/M80)=TRUE,0,(Y80-M80)/M80)</f>
        <v>5.3168792163618993E-2</v>
      </c>
      <c r="AV80" s="200">
        <f t="shared" si="149"/>
        <v>0.34207104507420349</v>
      </c>
      <c r="AW80" s="200">
        <f t="shared" si="149"/>
        <v>0.3165072082699078</v>
      </c>
      <c r="AX80" s="200">
        <f t="shared" si="149"/>
        <v>1.3188533780033461E-3</v>
      </c>
      <c r="AY80" s="200">
        <f t="shared" si="149"/>
        <v>-0.18926967558862726</v>
      </c>
      <c r="AZ80" s="200">
        <f t="shared" si="149"/>
        <v>0.16784198811227397</v>
      </c>
      <c r="BA80" s="200">
        <f t="shared" si="149"/>
        <v>-6.4776482042732106E-2</v>
      </c>
      <c r="BB80" s="200">
        <f t="shared" si="149"/>
        <v>6.6132182124560041E-2</v>
      </c>
      <c r="BC80" s="200">
        <f t="shared" si="149"/>
        <v>0.24449439043225402</v>
      </c>
      <c r="BD80" s="333">
        <f t="shared" si="149"/>
        <v>-2.5767651478955853E-2</v>
      </c>
      <c r="BE80" s="333">
        <f t="shared" si="149"/>
        <v>-3.0465551776942431E-2</v>
      </c>
      <c r="BF80" s="170">
        <f t="shared" si="149"/>
        <v>0.23504612103802097</v>
      </c>
      <c r="BG80" s="92">
        <f t="shared" ref="BG80:BP84" si="150">O80-C80</f>
        <v>-3037299.4599999972</v>
      </c>
      <c r="BH80" s="94">
        <f t="shared" si="150"/>
        <v>1540975.3300000019</v>
      </c>
      <c r="BI80" s="95">
        <f t="shared" si="150"/>
        <v>5148825.379999999</v>
      </c>
      <c r="BJ80" s="95">
        <f t="shared" si="150"/>
        <v>-20126.38000000082</v>
      </c>
      <c r="BK80" s="95">
        <f t="shared" si="150"/>
        <v>768171.55999999866</v>
      </c>
      <c r="BL80" s="95">
        <f t="shared" si="150"/>
        <v>-133487.90000000037</v>
      </c>
      <c r="BM80" s="95">
        <f t="shared" si="150"/>
        <v>-1572958.0199999996</v>
      </c>
      <c r="BN80" s="95">
        <f t="shared" si="150"/>
        <v>-1589490.0999999996</v>
      </c>
      <c r="BO80" s="95">
        <f t="shared" si="150"/>
        <v>-363364.55999999866</v>
      </c>
      <c r="BP80" s="95">
        <f t="shared" si="150"/>
        <v>-1435703.8599999994</v>
      </c>
      <c r="BQ80" s="95">
        <f t="shared" ref="BQ80:CB84" si="151">Y80-M80</f>
        <v>2192509.7800000012</v>
      </c>
      <c r="BR80" s="95">
        <f t="shared" si="151"/>
        <v>11047790.920000002</v>
      </c>
      <c r="BS80" s="95">
        <f t="shared" si="151"/>
        <v>10119860.66</v>
      </c>
      <c r="BT80" s="95">
        <f t="shared" si="151"/>
        <v>35496.089999999851</v>
      </c>
      <c r="BU80" s="95">
        <f t="shared" si="151"/>
        <v>-4426001.7899999991</v>
      </c>
      <c r="BV80" s="95">
        <f t="shared" si="151"/>
        <v>1954361.6899999995</v>
      </c>
      <c r="BW80" s="95">
        <f t="shared" si="151"/>
        <v>-715089.78999999911</v>
      </c>
      <c r="BX80" s="95">
        <f t="shared" si="151"/>
        <v>611162.09999999963</v>
      </c>
      <c r="BY80" s="95">
        <f t="shared" si="151"/>
        <v>2005684.0600000005</v>
      </c>
      <c r="BZ80" s="350">
        <f t="shared" si="151"/>
        <v>-296624.3200000003</v>
      </c>
      <c r="CA80" s="350">
        <f t="shared" si="151"/>
        <v>-526489.41000000201</v>
      </c>
      <c r="CB80" s="350">
        <f t="shared" si="151"/>
        <v>7076950.2300000004</v>
      </c>
      <c r="CC80" s="369"/>
      <c r="CD80" s="149">
        <f t="shared" ref="CD80:CD85" si="152">CD94</f>
        <v>28789384</v>
      </c>
    </row>
    <row r="81" spans="1:82" s="38" customFormat="1" x14ac:dyDescent="0.3">
      <c r="A81" s="140"/>
      <c r="B81" s="39" t="s">
        <v>31</v>
      </c>
      <c r="C81" s="92">
        <f t="shared" ref="C81:R84" si="153">C95-C88</f>
        <v>3815460.1</v>
      </c>
      <c r="D81" s="93">
        <f t="shared" si="153"/>
        <v>1981289.28</v>
      </c>
      <c r="E81" s="93">
        <f t="shared" si="153"/>
        <v>1259002.44</v>
      </c>
      <c r="F81" s="93">
        <f t="shared" si="153"/>
        <v>823287</v>
      </c>
      <c r="G81" s="93">
        <f t="shared" si="153"/>
        <v>586925.21</v>
      </c>
      <c r="H81" s="93">
        <f t="shared" si="153"/>
        <v>503590.98</v>
      </c>
      <c r="I81" s="93">
        <f t="shared" si="153"/>
        <v>540984.42000000004</v>
      </c>
      <c r="J81" s="93">
        <f t="shared" si="153"/>
        <v>767284.11</v>
      </c>
      <c r="K81" s="93">
        <f t="shared" si="153"/>
        <v>1169352.3</v>
      </c>
      <c r="L81" s="277">
        <f t="shared" si="153"/>
        <v>1991161.17</v>
      </c>
      <c r="M81" s="35">
        <f t="shared" si="153"/>
        <v>2386866.59</v>
      </c>
      <c r="N81" s="93">
        <f t="shared" si="153"/>
        <v>1917841.73</v>
      </c>
      <c r="O81" s="35">
        <f t="shared" si="153"/>
        <v>1358879.61</v>
      </c>
      <c r="P81" s="149">
        <f t="shared" si="153"/>
        <v>1297533.43</v>
      </c>
      <c r="Q81" s="93">
        <f t="shared" si="153"/>
        <v>979342.28</v>
      </c>
      <c r="R81" s="226">
        <f t="shared" si="153"/>
        <v>553840.9</v>
      </c>
      <c r="S81" s="226">
        <f t="shared" ref="S81:V81" si="154">S95-S88</f>
        <v>498709.01</v>
      </c>
      <c r="T81" s="226">
        <f t="shared" si="154"/>
        <v>403280.13</v>
      </c>
      <c r="U81" s="226">
        <f t="shared" si="154"/>
        <v>435257</v>
      </c>
      <c r="V81" s="226">
        <f t="shared" si="154"/>
        <v>488968</v>
      </c>
      <c r="W81" s="226">
        <f t="shared" ref="W81:X81" si="155">W95-W88</f>
        <v>797031.14</v>
      </c>
      <c r="X81" s="308">
        <f t="shared" si="155"/>
        <v>1338737.3999999999</v>
      </c>
      <c r="Y81" s="226">
        <f t="shared" ref="Y81:AB81" si="156">Y95-Y88</f>
        <v>2062098.12</v>
      </c>
      <c r="Z81" s="226">
        <f t="shared" si="156"/>
        <v>2075631</v>
      </c>
      <c r="AA81" s="226">
        <f t="shared" si="156"/>
        <v>1979760.57</v>
      </c>
      <c r="AB81" s="226">
        <f t="shared" si="156"/>
        <v>1436681.46</v>
      </c>
      <c r="AC81" s="226">
        <f t="shared" ref="AC81:AG81" si="157">AC95-AC88</f>
        <v>906395.6</v>
      </c>
      <c r="AD81" s="226">
        <f t="shared" si="157"/>
        <v>638220.72</v>
      </c>
      <c r="AE81" s="226">
        <f t="shared" si="157"/>
        <v>646780</v>
      </c>
      <c r="AF81" s="226">
        <f t="shared" si="157"/>
        <v>573307.09</v>
      </c>
      <c r="AG81" s="226">
        <f t="shared" si="157"/>
        <v>559899.41</v>
      </c>
      <c r="AH81" s="256">
        <f t="shared" ref="AH81:AI81" si="158">AH95-AH88</f>
        <v>621430.98</v>
      </c>
      <c r="AI81" s="226">
        <f t="shared" si="158"/>
        <v>1032667.95</v>
      </c>
      <c r="AJ81" s="389">
        <f t="shared" ref="AJ81" si="159">AJ95-AJ88</f>
        <v>2177727.7400000002</v>
      </c>
      <c r="AK81" s="198">
        <f t="shared" si="148"/>
        <v>-0.64384908388899154</v>
      </c>
      <c r="AL81" s="199">
        <f t="shared" si="148"/>
        <v>-0.34510652073986897</v>
      </c>
      <c r="AM81" s="200">
        <f t="shared" si="148"/>
        <v>-0.22212837014041048</v>
      </c>
      <c r="AN81" s="200">
        <f t="shared" si="148"/>
        <v>-0.3272808874669465</v>
      </c>
      <c r="AO81" s="200">
        <f t="shared" si="148"/>
        <v>-0.15030228468121171</v>
      </c>
      <c r="AP81" s="200">
        <f t="shared" si="148"/>
        <v>-0.19919111736274542</v>
      </c>
      <c r="AQ81" s="200">
        <f t="shared" si="148"/>
        <v>-0.1954352400758603</v>
      </c>
      <c r="AR81" s="200">
        <f t="shared" si="148"/>
        <v>-0.36272888539292181</v>
      </c>
      <c r="AS81" s="200">
        <f t="shared" si="148"/>
        <v>-0.31839947635969074</v>
      </c>
      <c r="AT81" s="200">
        <f t="shared" si="148"/>
        <v>-0.32765995029925177</v>
      </c>
      <c r="AU81" s="200">
        <f t="shared" si="149"/>
        <v>-0.1360647768755269</v>
      </c>
      <c r="AV81" s="200">
        <f t="shared" si="149"/>
        <v>8.2274396021198279E-2</v>
      </c>
      <c r="AW81" s="200">
        <f t="shared" si="149"/>
        <v>0.45690652463318654</v>
      </c>
      <c r="AX81" s="200">
        <f t="shared" si="149"/>
        <v>0.10724042000212668</v>
      </c>
      <c r="AY81" s="200">
        <f t="shared" si="149"/>
        <v>-7.4485378084565138E-2</v>
      </c>
      <c r="AZ81" s="200">
        <f t="shared" si="149"/>
        <v>0.15235389802378255</v>
      </c>
      <c r="BA81" s="200">
        <f t="shared" si="149"/>
        <v>0.29690859204649217</v>
      </c>
      <c r="BB81" s="200">
        <f t="shared" si="149"/>
        <v>0.42161006048078781</v>
      </c>
      <c r="BC81" s="200">
        <f t="shared" si="149"/>
        <v>0.28636509005024624</v>
      </c>
      <c r="BD81" s="333">
        <f t="shared" si="149"/>
        <v>0.27090316748744292</v>
      </c>
      <c r="BE81" s="333">
        <f t="shared" si="149"/>
        <v>0.29564316646398525</v>
      </c>
      <c r="BF81" s="170">
        <f t="shared" si="149"/>
        <v>0.62670269763136544</v>
      </c>
      <c r="BG81" s="92">
        <f t="shared" si="150"/>
        <v>-2456580.4900000002</v>
      </c>
      <c r="BH81" s="94">
        <f t="shared" si="150"/>
        <v>-683755.85000000009</v>
      </c>
      <c r="BI81" s="95">
        <f t="shared" si="150"/>
        <v>-279660.15999999992</v>
      </c>
      <c r="BJ81" s="95">
        <f t="shared" si="150"/>
        <v>-269446.09999999998</v>
      </c>
      <c r="BK81" s="95">
        <f t="shared" si="150"/>
        <v>-88216.199999999953</v>
      </c>
      <c r="BL81" s="95">
        <f t="shared" si="150"/>
        <v>-100310.84999999998</v>
      </c>
      <c r="BM81" s="95">
        <f t="shared" si="150"/>
        <v>-105727.42000000004</v>
      </c>
      <c r="BN81" s="95">
        <f t="shared" si="150"/>
        <v>-278316.11</v>
      </c>
      <c r="BO81" s="95">
        <f t="shared" si="150"/>
        <v>-372321.16000000003</v>
      </c>
      <c r="BP81" s="95">
        <f t="shared" si="150"/>
        <v>-652423.77</v>
      </c>
      <c r="BQ81" s="95">
        <f t="shared" si="151"/>
        <v>-324768.46999999974</v>
      </c>
      <c r="BR81" s="95">
        <f t="shared" si="151"/>
        <v>157789.27000000002</v>
      </c>
      <c r="BS81" s="95">
        <f t="shared" si="151"/>
        <v>620880.96</v>
      </c>
      <c r="BT81" s="95">
        <f t="shared" si="151"/>
        <v>139148.03000000003</v>
      </c>
      <c r="BU81" s="95">
        <f t="shared" si="151"/>
        <v>-72946.680000000051</v>
      </c>
      <c r="BV81" s="95">
        <f t="shared" si="151"/>
        <v>84379.819999999949</v>
      </c>
      <c r="BW81" s="95">
        <f t="shared" si="151"/>
        <v>148070.99</v>
      </c>
      <c r="BX81" s="95">
        <f t="shared" si="151"/>
        <v>170026.95999999996</v>
      </c>
      <c r="BY81" s="95">
        <f t="shared" si="151"/>
        <v>124642.41000000003</v>
      </c>
      <c r="BZ81" s="350">
        <f t="shared" si="151"/>
        <v>132462.97999999998</v>
      </c>
      <c r="CA81" s="350">
        <f t="shared" si="151"/>
        <v>235636.80999999994</v>
      </c>
      <c r="CB81" s="350">
        <f t="shared" si="151"/>
        <v>838990.34000000032</v>
      </c>
      <c r="CC81" s="369"/>
      <c r="CD81" s="149">
        <f t="shared" si="152"/>
        <v>1815804</v>
      </c>
    </row>
    <row r="82" spans="1:82" s="38" customFormat="1" x14ac:dyDescent="0.3">
      <c r="A82" s="140"/>
      <c r="B82" s="39" t="s">
        <v>32</v>
      </c>
      <c r="C82" s="92">
        <f t="shared" si="153"/>
        <v>5139355.42</v>
      </c>
      <c r="D82" s="93">
        <f t="shared" si="153"/>
        <v>3392083.57</v>
      </c>
      <c r="E82" s="93">
        <f t="shared" si="153"/>
        <v>2062323.67</v>
      </c>
      <c r="F82" s="93">
        <f t="shared" si="153"/>
        <v>1218502.22</v>
      </c>
      <c r="G82" s="93">
        <f t="shared" si="153"/>
        <v>1166155.3400000001</v>
      </c>
      <c r="H82" s="93">
        <f t="shared" si="153"/>
        <v>1025342.24</v>
      </c>
      <c r="I82" s="93">
        <f t="shared" si="153"/>
        <v>1081396.98</v>
      </c>
      <c r="J82" s="93">
        <f t="shared" si="153"/>
        <v>1428173.94</v>
      </c>
      <c r="K82" s="93">
        <f t="shared" si="153"/>
        <v>2957440.95</v>
      </c>
      <c r="L82" s="277">
        <f t="shared" si="153"/>
        <v>4560232.72</v>
      </c>
      <c r="M82" s="35">
        <f t="shared" si="153"/>
        <v>5497423.21</v>
      </c>
      <c r="N82" s="93">
        <f t="shared" si="153"/>
        <v>5069783.54</v>
      </c>
      <c r="O82" s="35">
        <f t="shared" si="153"/>
        <v>4245889.05</v>
      </c>
      <c r="P82" s="149">
        <f t="shared" si="153"/>
        <v>3223618.3</v>
      </c>
      <c r="Q82" s="93">
        <f t="shared" si="153"/>
        <v>2523686.5</v>
      </c>
      <c r="R82" s="226">
        <f t="shared" si="153"/>
        <v>1194096.1399999999</v>
      </c>
      <c r="S82" s="226">
        <f t="shared" ref="S82:V82" si="160">S96-S89</f>
        <v>1165446.1000000001</v>
      </c>
      <c r="T82" s="226">
        <f t="shared" si="160"/>
        <v>1099289.9099999999</v>
      </c>
      <c r="U82" s="226">
        <f t="shared" si="160"/>
        <v>850492</v>
      </c>
      <c r="V82" s="226">
        <f t="shared" si="160"/>
        <v>1194619</v>
      </c>
      <c r="W82" s="226">
        <f t="shared" ref="W82:X82" si="161">W96-W89</f>
        <v>1981921.07</v>
      </c>
      <c r="X82" s="309">
        <f t="shared" si="161"/>
        <v>3949790.67</v>
      </c>
      <c r="Y82" s="226">
        <f t="shared" ref="Y82:AB82" si="162">Y96-Y89</f>
        <v>6021968.3499999996</v>
      </c>
      <c r="Z82" s="226">
        <f t="shared" si="162"/>
        <v>6402171</v>
      </c>
      <c r="AA82" s="226">
        <f t="shared" si="162"/>
        <v>6075236.54</v>
      </c>
      <c r="AB82" s="226">
        <f t="shared" si="162"/>
        <v>3499885.42</v>
      </c>
      <c r="AC82" s="226">
        <f t="shared" ref="AC82:AG82" si="163">AC96-AC89</f>
        <v>2110675.56</v>
      </c>
      <c r="AD82" s="226">
        <f t="shared" si="163"/>
        <v>1598031.15</v>
      </c>
      <c r="AE82" s="226">
        <f t="shared" si="163"/>
        <v>1145963</v>
      </c>
      <c r="AF82" s="226">
        <f t="shared" si="163"/>
        <v>1249042.9099999999</v>
      </c>
      <c r="AG82" s="226">
        <f t="shared" si="163"/>
        <v>1063297.5</v>
      </c>
      <c r="AH82" s="256">
        <f t="shared" ref="AH82:AI82" si="164">AH96-AH89</f>
        <v>1105885</v>
      </c>
      <c r="AI82" s="226">
        <f t="shared" si="164"/>
        <v>1959758.72</v>
      </c>
      <c r="AJ82" s="389">
        <f t="shared" ref="AJ82" si="165">AJ96-AJ89</f>
        <v>4983111.49</v>
      </c>
      <c r="AK82" s="198">
        <f t="shared" si="148"/>
        <v>-0.17384794336718595</v>
      </c>
      <c r="AL82" s="199">
        <f t="shared" si="148"/>
        <v>-4.9664245153016685E-2</v>
      </c>
      <c r="AM82" s="200">
        <f t="shared" si="148"/>
        <v>0.22371019482116505</v>
      </c>
      <c r="AN82" s="200">
        <f t="shared" si="148"/>
        <v>-2.0029573684322115E-2</v>
      </c>
      <c r="AO82" s="200">
        <f t="shared" si="148"/>
        <v>-6.0818655600375728E-4</v>
      </c>
      <c r="AP82" s="200">
        <f t="shared" si="148"/>
        <v>7.2119987956411433E-2</v>
      </c>
      <c r="AQ82" s="200">
        <f t="shared" si="148"/>
        <v>-0.21352471319089497</v>
      </c>
      <c r="AR82" s="200">
        <f t="shared" si="148"/>
        <v>-0.16353396001610276</v>
      </c>
      <c r="AS82" s="200">
        <f t="shared" si="148"/>
        <v>-0.32985269917223542</v>
      </c>
      <c r="AT82" s="200">
        <f t="shared" si="148"/>
        <v>-0.13386203895313481</v>
      </c>
      <c r="AU82" s="200">
        <f t="shared" si="149"/>
        <v>9.5416546982563424E-2</v>
      </c>
      <c r="AV82" s="200">
        <f t="shared" si="149"/>
        <v>0.26280953604579338</v>
      </c>
      <c r="AW82" s="200">
        <f t="shared" si="149"/>
        <v>0.43085145854199847</v>
      </c>
      <c r="AX82" s="200">
        <f t="shared" si="149"/>
        <v>8.5700940461840694E-2</v>
      </c>
      <c r="AY82" s="200">
        <f t="shared" si="149"/>
        <v>-0.16365382150278965</v>
      </c>
      <c r="AZ82" s="200">
        <f t="shared" si="149"/>
        <v>0.33827679067784278</v>
      </c>
      <c r="BA82" s="200">
        <f t="shared" si="149"/>
        <v>-1.6717289628409321E-2</v>
      </c>
      <c r="BB82" s="200">
        <f t="shared" si="149"/>
        <v>0.13622703041093137</v>
      </c>
      <c r="BC82" s="200">
        <f t="shared" si="149"/>
        <v>0.25021458167742905</v>
      </c>
      <c r="BD82" s="333">
        <f t="shared" si="149"/>
        <v>-7.4278075269186242E-2</v>
      </c>
      <c r="BE82" s="333">
        <f t="shared" si="149"/>
        <v>-1.1182256617313268E-2</v>
      </c>
      <c r="BF82" s="170">
        <f t="shared" si="149"/>
        <v>0.26161407181611485</v>
      </c>
      <c r="BG82" s="92">
        <f t="shared" si="150"/>
        <v>-893466.37000000011</v>
      </c>
      <c r="BH82" s="94">
        <f t="shared" si="150"/>
        <v>-168465.27000000002</v>
      </c>
      <c r="BI82" s="95">
        <f t="shared" si="150"/>
        <v>461362.83000000007</v>
      </c>
      <c r="BJ82" s="95">
        <f t="shared" si="150"/>
        <v>-24406.080000000075</v>
      </c>
      <c r="BK82" s="95">
        <f t="shared" si="150"/>
        <v>-709.23999999999069</v>
      </c>
      <c r="BL82" s="95">
        <f t="shared" si="150"/>
        <v>73947.669999999925</v>
      </c>
      <c r="BM82" s="95">
        <f t="shared" si="150"/>
        <v>-230904.97999999998</v>
      </c>
      <c r="BN82" s="95">
        <f t="shared" si="150"/>
        <v>-233554.93999999994</v>
      </c>
      <c r="BO82" s="95">
        <f t="shared" si="150"/>
        <v>-975519.88000000012</v>
      </c>
      <c r="BP82" s="95">
        <f t="shared" si="150"/>
        <v>-610442.04999999981</v>
      </c>
      <c r="BQ82" s="95">
        <f t="shared" si="151"/>
        <v>524545.13999999966</v>
      </c>
      <c r="BR82" s="95">
        <f t="shared" si="151"/>
        <v>1332387.46</v>
      </c>
      <c r="BS82" s="95">
        <f t="shared" si="151"/>
        <v>1829347.4900000002</v>
      </c>
      <c r="BT82" s="95">
        <f t="shared" si="151"/>
        <v>276267.12000000011</v>
      </c>
      <c r="BU82" s="95">
        <f t="shared" si="151"/>
        <v>-413010.93999999994</v>
      </c>
      <c r="BV82" s="95">
        <f t="shared" si="151"/>
        <v>403935.01</v>
      </c>
      <c r="BW82" s="95">
        <f t="shared" si="151"/>
        <v>-19483.100000000093</v>
      </c>
      <c r="BX82" s="95">
        <f t="shared" si="151"/>
        <v>149753</v>
      </c>
      <c r="BY82" s="95">
        <f t="shared" si="151"/>
        <v>212805.5</v>
      </c>
      <c r="BZ82" s="350">
        <f t="shared" si="151"/>
        <v>-88734</v>
      </c>
      <c r="CA82" s="350">
        <f t="shared" si="151"/>
        <v>-22162.350000000093</v>
      </c>
      <c r="CB82" s="350">
        <f t="shared" si="151"/>
        <v>1033320.8200000003</v>
      </c>
      <c r="CC82" s="369"/>
      <c r="CD82" s="149">
        <f t="shared" si="152"/>
        <v>3864506</v>
      </c>
    </row>
    <row r="83" spans="1:82" s="38" customFormat="1" x14ac:dyDescent="0.3">
      <c r="A83" s="140"/>
      <c r="B83" s="39" t="s">
        <v>33</v>
      </c>
      <c r="C83" s="92">
        <f t="shared" si="153"/>
        <v>7151330.8499999996</v>
      </c>
      <c r="D83" s="93">
        <f t="shared" si="153"/>
        <v>5645637.5800000001</v>
      </c>
      <c r="E83" s="93">
        <f t="shared" si="153"/>
        <v>3898857.65</v>
      </c>
      <c r="F83" s="93">
        <f t="shared" si="153"/>
        <v>2737896.27</v>
      </c>
      <c r="G83" s="93">
        <f t="shared" si="153"/>
        <v>2328065.31</v>
      </c>
      <c r="H83" s="93">
        <f t="shared" si="153"/>
        <v>2110454.15</v>
      </c>
      <c r="I83" s="93">
        <f t="shared" si="153"/>
        <v>2212347.54</v>
      </c>
      <c r="J83" s="93">
        <f t="shared" si="153"/>
        <v>2787688.32</v>
      </c>
      <c r="K83" s="93">
        <f t="shared" si="153"/>
        <v>3444815.29</v>
      </c>
      <c r="L83" s="277">
        <f t="shared" si="153"/>
        <v>5749623.5899999999</v>
      </c>
      <c r="M83" s="35">
        <f t="shared" si="153"/>
        <v>7209833.8499999996</v>
      </c>
      <c r="N83" s="93">
        <f t="shared" si="153"/>
        <v>5935939.5199999996</v>
      </c>
      <c r="O83" s="35">
        <f t="shared" si="153"/>
        <v>5711672.3899999997</v>
      </c>
      <c r="P83" s="149">
        <f t="shared" si="153"/>
        <v>4662597.63</v>
      </c>
      <c r="Q83" s="93">
        <f t="shared" si="153"/>
        <v>3869396.89</v>
      </c>
      <c r="R83" s="226">
        <f t="shared" si="153"/>
        <v>2694414.26</v>
      </c>
      <c r="S83" s="226">
        <f t="shared" ref="S83:V83" si="166">S97-S90</f>
        <v>3205047.91</v>
      </c>
      <c r="T83" s="226">
        <f t="shared" si="166"/>
        <v>2044997.13</v>
      </c>
      <c r="U83" s="226">
        <f t="shared" si="166"/>
        <v>2833917</v>
      </c>
      <c r="V83" s="226">
        <f t="shared" si="166"/>
        <v>2417620</v>
      </c>
      <c r="W83" s="226">
        <f t="shared" ref="W83:X83" si="167">W97-W90</f>
        <v>3198463.32</v>
      </c>
      <c r="X83" s="308">
        <f t="shared" si="167"/>
        <v>5403119.54</v>
      </c>
      <c r="Y83" s="226">
        <f t="shared" ref="Y83:AB83" si="168">Y97-Y90</f>
        <v>7393447.8099999996</v>
      </c>
      <c r="Z83" s="226">
        <f t="shared" si="168"/>
        <v>7540651</v>
      </c>
      <c r="AA83" s="226">
        <f t="shared" si="168"/>
        <v>7794204.3600000003</v>
      </c>
      <c r="AB83" s="226">
        <f t="shared" si="168"/>
        <v>6075485.4100000001</v>
      </c>
      <c r="AC83" s="226">
        <f t="shared" ref="AC83:AG83" si="169">AC97-AC90</f>
        <v>3891971.23</v>
      </c>
      <c r="AD83" s="226">
        <f t="shared" si="169"/>
        <v>2677148.25</v>
      </c>
      <c r="AE83" s="226">
        <f t="shared" si="169"/>
        <v>2223804</v>
      </c>
      <c r="AF83" s="226">
        <f t="shared" si="169"/>
        <v>2404937.69</v>
      </c>
      <c r="AG83" s="226">
        <f t="shared" si="169"/>
        <v>2352871.9300000002</v>
      </c>
      <c r="AH83" s="256">
        <f t="shared" ref="AH83:AI83" si="170">AH97-AH90</f>
        <v>3359064.51</v>
      </c>
      <c r="AI83" s="226">
        <f t="shared" si="170"/>
        <v>3339185.7</v>
      </c>
      <c r="AJ83" s="389">
        <f t="shared" ref="AJ83" si="171">AJ97-AJ90</f>
        <v>7208405.7999999998</v>
      </c>
      <c r="AK83" s="198">
        <f t="shared" si="148"/>
        <v>-0.20131336253307314</v>
      </c>
      <c r="AL83" s="199">
        <f t="shared" si="148"/>
        <v>-0.17412381437350433</v>
      </c>
      <c r="AM83" s="200">
        <f t="shared" si="148"/>
        <v>-7.5562543300342804E-3</v>
      </c>
      <c r="AN83" s="200">
        <f t="shared" si="148"/>
        <v>-1.5881540318545464E-2</v>
      </c>
      <c r="AO83" s="200">
        <f t="shared" si="148"/>
        <v>0.37670017083842039</v>
      </c>
      <c r="AP83" s="200">
        <f t="shared" si="148"/>
        <v>-3.1015608654658536E-2</v>
      </c>
      <c r="AQ83" s="200">
        <f t="shared" si="148"/>
        <v>0.28095470931298611</v>
      </c>
      <c r="AR83" s="200">
        <f t="shared" si="148"/>
        <v>-0.13275096693736546</v>
      </c>
      <c r="AS83" s="200">
        <f t="shared" si="148"/>
        <v>-7.1513840151354008E-2</v>
      </c>
      <c r="AT83" s="200">
        <f t="shared" si="148"/>
        <v>-6.0265519051134933E-2</v>
      </c>
      <c r="AU83" s="200">
        <f t="shared" si="149"/>
        <v>2.5467155529527212E-2</v>
      </c>
      <c r="AV83" s="200">
        <f t="shared" si="149"/>
        <v>0.27033824630342607</v>
      </c>
      <c r="AW83" s="200">
        <f t="shared" si="149"/>
        <v>0.36460984240729549</v>
      </c>
      <c r="AX83" s="200">
        <f t="shared" si="149"/>
        <v>0.30302588645205492</v>
      </c>
      <c r="AY83" s="200">
        <f t="shared" si="149"/>
        <v>5.834071986345099E-3</v>
      </c>
      <c r="AZ83" s="200">
        <f t="shared" si="149"/>
        <v>-6.4080754976407299E-3</v>
      </c>
      <c r="BA83" s="200">
        <f t="shared" si="149"/>
        <v>-0.30615576975883652</v>
      </c>
      <c r="BB83" s="200">
        <f t="shared" si="149"/>
        <v>0.17601030080663246</v>
      </c>
      <c r="BC83" s="200">
        <f t="shared" si="149"/>
        <v>-0.16974564533823674</v>
      </c>
      <c r="BD83" s="333">
        <f t="shared" si="149"/>
        <v>0.38940963013211333</v>
      </c>
      <c r="BE83" s="333">
        <f t="shared" si="149"/>
        <v>4.3996871597702228E-2</v>
      </c>
      <c r="BF83" s="170">
        <f t="shared" si="149"/>
        <v>0.33411925215335875</v>
      </c>
      <c r="BG83" s="92">
        <f t="shared" si="150"/>
        <v>-1439658.46</v>
      </c>
      <c r="BH83" s="94">
        <f t="shared" si="150"/>
        <v>-983039.95000000019</v>
      </c>
      <c r="BI83" s="95">
        <f t="shared" si="150"/>
        <v>-29460.759999999776</v>
      </c>
      <c r="BJ83" s="95">
        <f t="shared" si="150"/>
        <v>-43482.010000000242</v>
      </c>
      <c r="BK83" s="95">
        <f t="shared" si="150"/>
        <v>876982.60000000009</v>
      </c>
      <c r="BL83" s="95">
        <f t="shared" si="150"/>
        <v>-65457.020000000019</v>
      </c>
      <c r="BM83" s="95">
        <f t="shared" si="150"/>
        <v>621569.46</v>
      </c>
      <c r="BN83" s="95">
        <f t="shared" si="150"/>
        <v>-370068.31999999983</v>
      </c>
      <c r="BO83" s="95">
        <f t="shared" si="150"/>
        <v>-246351.9700000002</v>
      </c>
      <c r="BP83" s="95">
        <f t="shared" si="150"/>
        <v>-346504.04999999981</v>
      </c>
      <c r="BQ83" s="95">
        <f t="shared" si="151"/>
        <v>183613.95999999996</v>
      </c>
      <c r="BR83" s="95">
        <f t="shared" si="151"/>
        <v>1604711.4800000004</v>
      </c>
      <c r="BS83" s="95">
        <f t="shared" si="151"/>
        <v>2082531.9700000007</v>
      </c>
      <c r="BT83" s="95">
        <f t="shared" si="151"/>
        <v>1412887.7800000003</v>
      </c>
      <c r="BU83" s="95">
        <f t="shared" si="151"/>
        <v>22574.339999999851</v>
      </c>
      <c r="BV83" s="95">
        <f t="shared" si="151"/>
        <v>-17266.009999999776</v>
      </c>
      <c r="BW83" s="95">
        <f t="shared" si="151"/>
        <v>-981243.91000000015</v>
      </c>
      <c r="BX83" s="95">
        <f t="shared" si="151"/>
        <v>359940.56000000006</v>
      </c>
      <c r="BY83" s="95">
        <f t="shared" si="151"/>
        <v>-481045.06999999983</v>
      </c>
      <c r="BZ83" s="350">
        <f t="shared" si="151"/>
        <v>941444.50999999978</v>
      </c>
      <c r="CA83" s="350">
        <f t="shared" si="151"/>
        <v>140722.38000000035</v>
      </c>
      <c r="CB83" s="350">
        <f t="shared" si="151"/>
        <v>1805286.2599999998</v>
      </c>
      <c r="CC83" s="369"/>
      <c r="CD83" s="149">
        <f t="shared" si="152"/>
        <v>5994771</v>
      </c>
    </row>
    <row r="84" spans="1:82" s="38" customFormat="1" x14ac:dyDescent="0.3">
      <c r="A84" s="140"/>
      <c r="B84" s="39" t="s">
        <v>34</v>
      </c>
      <c r="C84" s="92">
        <f t="shared" si="153"/>
        <v>5096794.8499999996</v>
      </c>
      <c r="D84" s="93">
        <f t="shared" si="153"/>
        <v>4395181.9000000004</v>
      </c>
      <c r="E84" s="93">
        <f t="shared" si="153"/>
        <v>4214261.4800000004</v>
      </c>
      <c r="F84" s="93">
        <f t="shared" si="153"/>
        <v>2641807.2200000002</v>
      </c>
      <c r="G84" s="93">
        <f t="shared" si="153"/>
        <v>2584602.34</v>
      </c>
      <c r="H84" s="93">
        <f t="shared" si="153"/>
        <v>2254854.6800000002</v>
      </c>
      <c r="I84" s="93">
        <f t="shared" si="153"/>
        <v>2317623.4500000002</v>
      </c>
      <c r="J84" s="93">
        <f t="shared" si="153"/>
        <v>2623803.62</v>
      </c>
      <c r="K84" s="93">
        <f t="shared" si="153"/>
        <v>3186487.91</v>
      </c>
      <c r="L84" s="277">
        <f t="shared" si="153"/>
        <v>5033011.22</v>
      </c>
      <c r="M84" s="35">
        <f t="shared" si="153"/>
        <v>5831380.7300000004</v>
      </c>
      <c r="N84" s="93">
        <f t="shared" si="153"/>
        <v>5110497.51</v>
      </c>
      <c r="O84" s="35">
        <f t="shared" si="153"/>
        <v>5032683.05</v>
      </c>
      <c r="P84" s="149">
        <f t="shared" si="153"/>
        <v>4125935.65</v>
      </c>
      <c r="Q84" s="93">
        <f t="shared" si="153"/>
        <v>3845959.44</v>
      </c>
      <c r="R84" s="226">
        <f t="shared" si="153"/>
        <v>3359671.59</v>
      </c>
      <c r="S84" s="226">
        <f t="shared" ref="S84:V84" si="172">S98-S91</f>
        <v>2666135.7999999998</v>
      </c>
      <c r="T84" s="226">
        <f t="shared" si="172"/>
        <v>2630181.17</v>
      </c>
      <c r="U84" s="226">
        <f t="shared" si="172"/>
        <v>2407858</v>
      </c>
      <c r="V84" s="226">
        <f t="shared" si="172"/>
        <v>3365183</v>
      </c>
      <c r="W84" s="226">
        <f t="shared" ref="W84:X84" si="173">W98-W91</f>
        <v>3321239.8</v>
      </c>
      <c r="X84" s="308">
        <f t="shared" si="173"/>
        <v>4848075.18</v>
      </c>
      <c r="Y84" s="226">
        <f t="shared" ref="Y84:AB84" si="174">Y98-Y91</f>
        <v>5876571.9699999997</v>
      </c>
      <c r="Z84" s="226">
        <f t="shared" si="174"/>
        <v>7086942</v>
      </c>
      <c r="AA84" s="226">
        <f t="shared" si="174"/>
        <v>6860468.6699999999</v>
      </c>
      <c r="AB84" s="226">
        <f t="shared" si="174"/>
        <v>4670643.4800000004</v>
      </c>
      <c r="AC84" s="226">
        <f t="shared" ref="AC84:AG84" si="175">AC98-AC91</f>
        <v>4045971.72</v>
      </c>
      <c r="AD84" s="226">
        <f t="shared" si="175"/>
        <v>3507506.47</v>
      </c>
      <c r="AE84" s="226">
        <f t="shared" si="175"/>
        <v>2971059</v>
      </c>
      <c r="AF84" s="226">
        <f t="shared" si="175"/>
        <v>4120458.7</v>
      </c>
      <c r="AG84" s="226">
        <f t="shared" si="175"/>
        <v>2702417.32</v>
      </c>
      <c r="AH84" s="256">
        <f>AH98-AH91</f>
        <v>3405668.26</v>
      </c>
      <c r="AI84" s="226">
        <f>AI98-AI91</f>
        <v>3821457.45</v>
      </c>
      <c r="AJ84" s="389">
        <f>AJ98-AJ91</f>
        <v>6490420.2199999997</v>
      </c>
      <c r="AK84" s="198">
        <f t="shared" si="148"/>
        <v>-1.2578846488200289E-2</v>
      </c>
      <c r="AL84" s="199">
        <f t="shared" si="148"/>
        <v>-6.1259409991654828E-2</v>
      </c>
      <c r="AM84" s="200">
        <f t="shared" si="148"/>
        <v>-8.7394206967907576E-2</v>
      </c>
      <c r="AN84" s="200">
        <f t="shared" si="148"/>
        <v>0.27173230679564864</v>
      </c>
      <c r="AO84" s="200">
        <f t="shared" si="148"/>
        <v>3.1545843141192839E-2</v>
      </c>
      <c r="AP84" s="200">
        <f t="shared" si="148"/>
        <v>0.16645262922220766</v>
      </c>
      <c r="AQ84" s="200">
        <f t="shared" si="148"/>
        <v>3.8934085690235751E-2</v>
      </c>
      <c r="AR84" s="200">
        <f t="shared" si="148"/>
        <v>0.28255902017545043</v>
      </c>
      <c r="AS84" s="200">
        <f t="shared" si="148"/>
        <v>4.2288530132850763E-2</v>
      </c>
      <c r="AT84" s="200">
        <f t="shared" si="148"/>
        <v>-3.6744611111755088E-2</v>
      </c>
      <c r="AU84" s="200">
        <f t="shared" si="149"/>
        <v>7.7496637747402385E-3</v>
      </c>
      <c r="AV84" s="200">
        <f t="shared" si="149"/>
        <v>0.38674209039972712</v>
      </c>
      <c r="AW84" s="200">
        <f t="shared" si="149"/>
        <v>0.36318313747177067</v>
      </c>
      <c r="AX84" s="200">
        <f t="shared" si="149"/>
        <v>0.13202043759456125</v>
      </c>
      <c r="AY84" s="200">
        <f t="shared" si="149"/>
        <v>5.2005821465449534E-2</v>
      </c>
      <c r="AZ84" s="200">
        <f t="shared" si="149"/>
        <v>4.4002777069052861E-2</v>
      </c>
      <c r="BA84" s="200">
        <f t="shared" si="149"/>
        <v>0.11436896800230514</v>
      </c>
      <c r="BB84" s="200">
        <f t="shared" si="149"/>
        <v>0.56660641745830775</v>
      </c>
      <c r="BC84" s="200">
        <f t="shared" si="149"/>
        <v>0.12233251296380428</v>
      </c>
      <c r="BD84" s="333">
        <f t="shared" si="149"/>
        <v>1.2030626566222336E-2</v>
      </c>
      <c r="BE84" s="333">
        <f t="shared" si="149"/>
        <v>0.15061172336908657</v>
      </c>
      <c r="BF84" s="170">
        <f t="shared" si="149"/>
        <v>0.33876228792310109</v>
      </c>
      <c r="BG84" s="92">
        <f t="shared" si="150"/>
        <v>-64111.799999999814</v>
      </c>
      <c r="BH84" s="94">
        <f t="shared" si="150"/>
        <v>-269246.25000000047</v>
      </c>
      <c r="BI84" s="95">
        <f t="shared" si="150"/>
        <v>-368302.0400000005</v>
      </c>
      <c r="BJ84" s="95">
        <f t="shared" si="150"/>
        <v>717864.36999999965</v>
      </c>
      <c r="BK84" s="95">
        <f t="shared" si="150"/>
        <v>81533.459999999963</v>
      </c>
      <c r="BL84" s="95">
        <f t="shared" si="150"/>
        <v>375326.48999999976</v>
      </c>
      <c r="BM84" s="95">
        <f t="shared" si="150"/>
        <v>90234.549999999814</v>
      </c>
      <c r="BN84" s="95">
        <f t="shared" si="150"/>
        <v>741379.37999999989</v>
      </c>
      <c r="BO84" s="95">
        <f t="shared" si="150"/>
        <v>134751.88999999966</v>
      </c>
      <c r="BP84" s="95">
        <f t="shared" si="150"/>
        <v>-184936.04000000004</v>
      </c>
      <c r="BQ84" s="95">
        <f t="shared" si="151"/>
        <v>45191.239999999292</v>
      </c>
      <c r="BR84" s="95">
        <f t="shared" si="151"/>
        <v>1976444.4900000002</v>
      </c>
      <c r="BS84" s="95">
        <f t="shared" si="151"/>
        <v>1827785.62</v>
      </c>
      <c r="BT84" s="95">
        <f t="shared" si="151"/>
        <v>544707.83000000054</v>
      </c>
      <c r="BU84" s="95">
        <f t="shared" si="151"/>
        <v>200012.28000000026</v>
      </c>
      <c r="BV84" s="95">
        <f t="shared" si="151"/>
        <v>147834.88000000035</v>
      </c>
      <c r="BW84" s="95">
        <f t="shared" si="151"/>
        <v>304923.20000000019</v>
      </c>
      <c r="BX84" s="95">
        <f t="shared" si="151"/>
        <v>1490277.5300000003</v>
      </c>
      <c r="BY84" s="95">
        <f t="shared" si="151"/>
        <v>294559.31999999983</v>
      </c>
      <c r="BZ84" s="350">
        <f t="shared" si="151"/>
        <v>40485.259999999776</v>
      </c>
      <c r="CA84" s="350">
        <f t="shared" si="151"/>
        <v>500217.65000000037</v>
      </c>
      <c r="CB84" s="350">
        <f t="shared" si="151"/>
        <v>1642345.04</v>
      </c>
      <c r="CC84" s="369"/>
      <c r="CD84" s="149">
        <f t="shared" si="152"/>
        <v>5924408</v>
      </c>
    </row>
    <row r="85" spans="1:82" s="123" customFormat="1" x14ac:dyDescent="0.3">
      <c r="A85" s="141"/>
      <c r="B85" s="39" t="s">
        <v>35</v>
      </c>
      <c r="C85" s="124">
        <f>SUM(C80:C84)</f>
        <v>56213795.770000003</v>
      </c>
      <c r="D85" s="125">
        <f t="shared" ref="D85:R85" si="176">SUM(D80:D84)</f>
        <v>40787573.509999998</v>
      </c>
      <c r="E85" s="125">
        <f t="shared" si="176"/>
        <v>29670252.27</v>
      </c>
      <c r="F85" s="125">
        <f t="shared" si="176"/>
        <v>19085676.170000002</v>
      </c>
      <c r="G85" s="125">
        <f t="shared" si="176"/>
        <v>16936919.43</v>
      </c>
      <c r="H85" s="125">
        <f t="shared" si="176"/>
        <v>15269253.220000001</v>
      </c>
      <c r="I85" s="125">
        <f t="shared" si="176"/>
        <v>15928705.41</v>
      </c>
      <c r="J85" s="125">
        <f t="shared" si="176"/>
        <v>20707940.09</v>
      </c>
      <c r="K85" s="125">
        <f t="shared" si="176"/>
        <v>28402927.43</v>
      </c>
      <c r="L85" s="278">
        <f t="shared" si="176"/>
        <v>48878505.25</v>
      </c>
      <c r="M85" s="126">
        <f t="shared" si="176"/>
        <v>62162284.280000001</v>
      </c>
      <c r="N85" s="125">
        <f t="shared" si="176"/>
        <v>50330835.379999988</v>
      </c>
      <c r="O85" s="126">
        <f t="shared" si="176"/>
        <v>48322679.189999998</v>
      </c>
      <c r="P85" s="125">
        <f t="shared" si="176"/>
        <v>40224041.520000003</v>
      </c>
      <c r="Q85" s="125">
        <f t="shared" si="176"/>
        <v>34603017.520000003</v>
      </c>
      <c r="R85" s="220">
        <f t="shared" si="176"/>
        <v>19446079.969999999</v>
      </c>
      <c r="S85" s="220">
        <f t="shared" ref="S85:V85" si="177">SUM(S80:S84)</f>
        <v>18574681.609999999</v>
      </c>
      <c r="T85" s="220">
        <f t="shared" si="177"/>
        <v>15419271.610000001</v>
      </c>
      <c r="U85" s="220">
        <f t="shared" si="177"/>
        <v>14730919</v>
      </c>
      <c r="V85" s="220">
        <f t="shared" si="177"/>
        <v>18977890</v>
      </c>
      <c r="W85" s="220">
        <f t="shared" ref="W85:X85" si="178">SUM(W80:W84)</f>
        <v>26580121.750000004</v>
      </c>
      <c r="X85" s="314">
        <f t="shared" si="178"/>
        <v>45648495.479999997</v>
      </c>
      <c r="Y85" s="291">
        <f t="shared" ref="Y85:AB85" si="179">SUM(Y80:Y84)</f>
        <v>64783375.93</v>
      </c>
      <c r="Z85" s="220">
        <f t="shared" si="179"/>
        <v>66449959</v>
      </c>
      <c r="AA85" s="220">
        <f t="shared" si="179"/>
        <v>64803085.890000001</v>
      </c>
      <c r="AB85" s="220">
        <f t="shared" si="179"/>
        <v>42632548.370000005</v>
      </c>
      <c r="AC85" s="220">
        <f t="shared" ref="AC85:AG85" si="180">SUM(AC80:AC84)</f>
        <v>29913644.73</v>
      </c>
      <c r="AD85" s="220">
        <f t="shared" si="180"/>
        <v>22019325.359999999</v>
      </c>
      <c r="AE85" s="220">
        <f t="shared" si="180"/>
        <v>17311859</v>
      </c>
      <c r="AF85" s="220">
        <f t="shared" si="180"/>
        <v>18200431.759999998</v>
      </c>
      <c r="AG85" s="220">
        <f t="shared" si="180"/>
        <v>16887565.219999999</v>
      </c>
      <c r="AH85" s="257">
        <f t="shared" ref="AH85" si="181">SUM(AH80:AH84)</f>
        <v>19706924.43</v>
      </c>
      <c r="AI85" s="220">
        <f>SUM(AI80:AI84)</f>
        <v>26908046.829999998</v>
      </c>
      <c r="AJ85" s="394">
        <f>SUM(AJ80:AJ84)</f>
        <v>58045388.170000002</v>
      </c>
      <c r="AK85" s="202">
        <f t="shared" si="148"/>
        <v>-0.14037686784729295</v>
      </c>
      <c r="AL85" s="203">
        <f t="shared" si="148"/>
        <v>-1.3816266610266286E-2</v>
      </c>
      <c r="AM85" s="204">
        <f t="shared" si="148"/>
        <v>0.16625289212615124</v>
      </c>
      <c r="AN85" s="204">
        <f t="shared" si="148"/>
        <v>1.8883470346547172E-2</v>
      </c>
      <c r="AO85" s="204">
        <f t="shared" si="148"/>
        <v>9.6697760579711259E-2</v>
      </c>
      <c r="AP85" s="204">
        <f t="shared" si="148"/>
        <v>9.8248675189630905E-3</v>
      </c>
      <c r="AQ85" s="204">
        <f t="shared" si="148"/>
        <v>-7.5196720585216731E-2</v>
      </c>
      <c r="AR85" s="204">
        <f t="shared" si="148"/>
        <v>-8.3545252810319479E-2</v>
      </c>
      <c r="AS85" s="204">
        <f t="shared" si="148"/>
        <v>-6.417668335393821E-2</v>
      </c>
      <c r="AT85" s="204">
        <f t="shared" si="148"/>
        <v>-6.6082417076369235E-2</v>
      </c>
      <c r="AU85" s="204">
        <f t="shared" si="149"/>
        <v>4.2165304579119281E-2</v>
      </c>
      <c r="AV85" s="204">
        <f t="shared" si="149"/>
        <v>0.32026338323812692</v>
      </c>
      <c r="AW85" s="204">
        <f t="shared" si="149"/>
        <v>0.3410491093674809</v>
      </c>
      <c r="AX85" s="204">
        <f t="shared" si="149"/>
        <v>5.987729623843132E-2</v>
      </c>
      <c r="AY85" s="204">
        <f t="shared" si="149"/>
        <v>-0.13551918665155774</v>
      </c>
      <c r="AZ85" s="204">
        <f t="shared" si="149"/>
        <v>0.13232720393877928</v>
      </c>
      <c r="BA85" s="204">
        <f t="shared" si="149"/>
        <v>-6.798623182429879E-2</v>
      </c>
      <c r="BB85" s="204">
        <f t="shared" si="149"/>
        <v>0.18036910045713866</v>
      </c>
      <c r="BC85" s="204">
        <f t="shared" si="149"/>
        <v>0.14640269354546032</v>
      </c>
      <c r="BD85" s="334">
        <f t="shared" si="149"/>
        <v>3.8414936012380704E-2</v>
      </c>
      <c r="BE85" s="334">
        <f t="shared" si="149"/>
        <v>1.2337230170888681E-2</v>
      </c>
      <c r="BF85" s="213">
        <f t="shared" si="149"/>
        <v>0.271572864771227</v>
      </c>
      <c r="BG85" s="124">
        <f t="shared" si="134"/>
        <v>-7891116.5799999973</v>
      </c>
      <c r="BH85" s="127">
        <f t="shared" si="134"/>
        <v>-563531.98999999883</v>
      </c>
      <c r="BI85" s="128">
        <f t="shared" si="134"/>
        <v>4932765.2499999981</v>
      </c>
      <c r="BJ85" s="128">
        <f t="shared" si="134"/>
        <v>360403.79999999853</v>
      </c>
      <c r="BK85" s="128">
        <f t="shared" ref="BK85:BL85" si="182">SUM(BK80:BK84)</f>
        <v>1637762.1799999988</v>
      </c>
      <c r="BL85" s="128">
        <f t="shared" si="182"/>
        <v>150018.38999999932</v>
      </c>
      <c r="BM85" s="128">
        <f t="shared" ref="BM85:BN85" si="183">SUM(BM80:BM84)</f>
        <v>-1197786.4099999997</v>
      </c>
      <c r="BN85" s="128">
        <f t="shared" si="183"/>
        <v>-1730050.0899999994</v>
      </c>
      <c r="BO85" s="128">
        <f t="shared" ref="BO85:BP85" si="184">SUM(BO80:BO84)</f>
        <v>-1822805.6799999992</v>
      </c>
      <c r="BP85" s="128">
        <f t="shared" si="184"/>
        <v>-3230009.7699999991</v>
      </c>
      <c r="BQ85" s="128">
        <f t="shared" ref="BQ85:BR85" si="185">SUM(BQ80:BQ84)</f>
        <v>2621091.6500000004</v>
      </c>
      <c r="BR85" s="128">
        <f t="shared" si="185"/>
        <v>16119123.620000003</v>
      </c>
      <c r="BS85" s="128">
        <f t="shared" ref="BS85:BT85" si="186">SUM(BS80:BS84)</f>
        <v>16480406.700000003</v>
      </c>
      <c r="BT85" s="128">
        <f t="shared" si="186"/>
        <v>2408506.8500000006</v>
      </c>
      <c r="BU85" s="128">
        <f t="shared" ref="BU85:BV85" si="187">SUM(BU80:BU84)</f>
        <v>-4689372.7899999982</v>
      </c>
      <c r="BV85" s="128">
        <f t="shared" si="187"/>
        <v>2573245.39</v>
      </c>
      <c r="BW85" s="128">
        <f t="shared" ref="BW85:BX85" si="188">SUM(BW80:BW84)</f>
        <v>-1262822.6099999992</v>
      </c>
      <c r="BX85" s="128">
        <f t="shared" si="188"/>
        <v>2781160.15</v>
      </c>
      <c r="BY85" s="128">
        <f t="shared" ref="BY85:BZ85" si="189">SUM(BY80:BY84)</f>
        <v>2156646.2200000007</v>
      </c>
      <c r="BZ85" s="351">
        <f t="shared" si="189"/>
        <v>729034.42999999924</v>
      </c>
      <c r="CA85" s="351">
        <f>SUM(CA80:CA84)</f>
        <v>327925.07999999856</v>
      </c>
      <c r="CB85" s="351">
        <f>SUM(CB80:CB84)</f>
        <v>12396892.690000001</v>
      </c>
      <c r="CC85" s="370"/>
      <c r="CD85" s="221">
        <f t="shared" si="152"/>
        <v>46388873</v>
      </c>
    </row>
    <row r="86" spans="1:82" s="38" customFormat="1" x14ac:dyDescent="0.3">
      <c r="A86" s="140">
        <f>+A79+1</f>
        <v>12</v>
      </c>
      <c r="B86" s="44" t="s">
        <v>27</v>
      </c>
      <c r="C86" s="45"/>
      <c r="D86" s="46"/>
      <c r="E86" s="46"/>
      <c r="F86" s="46"/>
      <c r="G86" s="46"/>
      <c r="H86" s="46"/>
      <c r="I86" s="46"/>
      <c r="J86" s="46"/>
      <c r="K86" s="46"/>
      <c r="L86" s="274"/>
      <c r="M86" s="47"/>
      <c r="N86" s="46"/>
      <c r="O86" s="47"/>
      <c r="P86" s="46"/>
      <c r="Q86" s="46"/>
      <c r="R86" s="46"/>
      <c r="S86" s="46"/>
      <c r="T86" s="46"/>
      <c r="U86" s="242"/>
      <c r="V86" s="242"/>
      <c r="W86" s="242"/>
      <c r="X86" s="274"/>
      <c r="Y86" s="302"/>
      <c r="Z86" s="242"/>
      <c r="AA86" s="242"/>
      <c r="AB86" s="242"/>
      <c r="AC86" s="242"/>
      <c r="AD86" s="242"/>
      <c r="AE86" s="242"/>
      <c r="AF86" s="242"/>
      <c r="AG86" s="242"/>
      <c r="AH86" s="242"/>
      <c r="AI86" s="46"/>
      <c r="AJ86" s="385"/>
      <c r="AK86" s="206"/>
      <c r="AL86" s="207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330"/>
      <c r="BE86" s="330"/>
      <c r="BF86" s="209"/>
      <c r="BG86" s="45"/>
      <c r="BH86" s="48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346"/>
      <c r="CA86" s="346"/>
      <c r="CB86" s="346"/>
      <c r="CC86" s="369"/>
      <c r="CD86" s="47"/>
    </row>
    <row r="87" spans="1:82" s="38" customFormat="1" x14ac:dyDescent="0.3">
      <c r="A87" s="140"/>
      <c r="B87" s="39" t="s">
        <v>30</v>
      </c>
      <c r="C87" s="92"/>
      <c r="D87" s="93"/>
      <c r="E87" s="93"/>
      <c r="F87" s="93"/>
      <c r="G87" s="93"/>
      <c r="H87" s="93"/>
      <c r="I87" s="93"/>
      <c r="J87" s="93"/>
      <c r="K87" s="93"/>
      <c r="L87" s="277"/>
      <c r="M87" s="35"/>
      <c r="N87" s="93"/>
      <c r="O87" s="35"/>
      <c r="P87" s="149"/>
      <c r="Q87" s="93"/>
      <c r="R87" s="149"/>
      <c r="S87" s="93"/>
      <c r="T87" s="93"/>
      <c r="U87" s="244"/>
      <c r="V87" s="244"/>
      <c r="W87" s="244"/>
      <c r="X87" s="277"/>
      <c r="Y87" s="311"/>
      <c r="Z87" s="244"/>
      <c r="AA87" s="244"/>
      <c r="AB87" s="244"/>
      <c r="AC87" s="244"/>
      <c r="AD87" s="244"/>
      <c r="AE87" s="244"/>
      <c r="AF87" s="244"/>
      <c r="AG87" s="244"/>
      <c r="AH87" s="244"/>
      <c r="AI87" s="93"/>
      <c r="AJ87" s="389"/>
      <c r="AK87" s="167"/>
      <c r="AL87" s="168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333"/>
      <c r="BE87" s="333"/>
      <c r="BF87" s="170"/>
      <c r="BG87" s="92"/>
      <c r="BH87" s="94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350"/>
      <c r="CA87" s="350"/>
      <c r="CB87" s="350"/>
      <c r="CC87" s="369"/>
      <c r="CD87" s="149"/>
    </row>
    <row r="88" spans="1:82" s="38" customFormat="1" x14ac:dyDescent="0.3">
      <c r="A88" s="140"/>
      <c r="B88" s="39" t="s">
        <v>31</v>
      </c>
      <c r="C88" s="92"/>
      <c r="D88" s="93"/>
      <c r="E88" s="93"/>
      <c r="F88" s="93"/>
      <c r="G88" s="93"/>
      <c r="H88" s="93"/>
      <c r="I88" s="93"/>
      <c r="J88" s="93"/>
      <c r="K88" s="93"/>
      <c r="L88" s="277"/>
      <c r="M88" s="35"/>
      <c r="N88" s="93"/>
      <c r="O88" s="35"/>
      <c r="P88" s="149"/>
      <c r="Q88" s="93"/>
      <c r="R88" s="149"/>
      <c r="S88" s="93"/>
      <c r="T88" s="93"/>
      <c r="U88" s="244"/>
      <c r="V88" s="244"/>
      <c r="W88" s="244"/>
      <c r="X88" s="277"/>
      <c r="Y88" s="311"/>
      <c r="Z88" s="244"/>
      <c r="AA88" s="244"/>
      <c r="AB88" s="244"/>
      <c r="AC88" s="244"/>
      <c r="AD88" s="244"/>
      <c r="AE88" s="244"/>
      <c r="AF88" s="244"/>
      <c r="AG88" s="244"/>
      <c r="AH88" s="244"/>
      <c r="AI88" s="93"/>
      <c r="AJ88" s="389"/>
      <c r="AK88" s="167"/>
      <c r="AL88" s="168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333"/>
      <c r="BE88" s="333"/>
      <c r="BF88" s="170"/>
      <c r="BG88" s="92"/>
      <c r="BH88" s="94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350"/>
      <c r="CA88" s="350"/>
      <c r="CB88" s="350"/>
      <c r="CC88" s="369"/>
      <c r="CD88" s="149"/>
    </row>
    <row r="89" spans="1:82" s="38" customFormat="1" x14ac:dyDescent="0.3">
      <c r="A89" s="140"/>
      <c r="B89" s="39" t="s">
        <v>32</v>
      </c>
      <c r="C89" s="92"/>
      <c r="D89" s="93"/>
      <c r="E89" s="93"/>
      <c r="F89" s="93"/>
      <c r="G89" s="93"/>
      <c r="H89" s="93"/>
      <c r="I89" s="93"/>
      <c r="J89" s="93"/>
      <c r="K89" s="93"/>
      <c r="L89" s="277"/>
      <c r="M89" s="35"/>
      <c r="N89" s="93"/>
      <c r="O89" s="35"/>
      <c r="P89" s="149"/>
      <c r="Q89" s="93"/>
      <c r="R89" s="149"/>
      <c r="S89" s="93"/>
      <c r="T89" s="93"/>
      <c r="U89" s="244"/>
      <c r="V89" s="244"/>
      <c r="W89" s="244"/>
      <c r="X89" s="277"/>
      <c r="Y89" s="311"/>
      <c r="Z89" s="244"/>
      <c r="AA89" s="244"/>
      <c r="AB89" s="244"/>
      <c r="AC89" s="244"/>
      <c r="AD89" s="244"/>
      <c r="AE89" s="244"/>
      <c r="AF89" s="244"/>
      <c r="AG89" s="244"/>
      <c r="AH89" s="244"/>
      <c r="AI89" s="93"/>
      <c r="AJ89" s="389"/>
      <c r="AK89" s="167"/>
      <c r="AL89" s="168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333"/>
      <c r="BE89" s="333"/>
      <c r="BF89" s="170"/>
      <c r="BG89" s="92"/>
      <c r="BH89" s="94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350"/>
      <c r="CA89" s="350"/>
      <c r="CB89" s="350"/>
      <c r="CC89" s="369"/>
      <c r="CD89" s="149"/>
    </row>
    <row r="90" spans="1:82" s="38" customFormat="1" x14ac:dyDescent="0.3">
      <c r="A90" s="140"/>
      <c r="B90" s="39" t="s">
        <v>33</v>
      </c>
      <c r="C90" s="92"/>
      <c r="D90" s="93"/>
      <c r="E90" s="93"/>
      <c r="F90" s="93"/>
      <c r="G90" s="93"/>
      <c r="H90" s="93"/>
      <c r="I90" s="93"/>
      <c r="J90" s="93"/>
      <c r="K90" s="93"/>
      <c r="L90" s="277"/>
      <c r="M90" s="35"/>
      <c r="N90" s="93"/>
      <c r="O90" s="35"/>
      <c r="P90" s="149"/>
      <c r="Q90" s="93"/>
      <c r="R90" s="149"/>
      <c r="S90" s="93"/>
      <c r="T90" s="93"/>
      <c r="U90" s="244"/>
      <c r="V90" s="244"/>
      <c r="W90" s="244"/>
      <c r="X90" s="277"/>
      <c r="Y90" s="311"/>
      <c r="Z90" s="244"/>
      <c r="AA90" s="244"/>
      <c r="AB90" s="244"/>
      <c r="AC90" s="244"/>
      <c r="AD90" s="244"/>
      <c r="AE90" s="244"/>
      <c r="AF90" s="244"/>
      <c r="AG90" s="244"/>
      <c r="AH90" s="244"/>
      <c r="AI90" s="93"/>
      <c r="AJ90" s="389"/>
      <c r="AK90" s="167"/>
      <c r="AL90" s="168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333"/>
      <c r="BE90" s="333"/>
      <c r="BF90" s="170"/>
      <c r="BG90" s="92"/>
      <c r="BH90" s="94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350"/>
      <c r="CA90" s="350"/>
      <c r="CB90" s="350"/>
      <c r="CC90" s="369"/>
      <c r="CD90" s="149"/>
    </row>
    <row r="91" spans="1:82" s="38" customFormat="1" x14ac:dyDescent="0.3">
      <c r="A91" s="140"/>
      <c r="B91" s="39" t="s">
        <v>34</v>
      </c>
      <c r="C91" s="92"/>
      <c r="D91" s="93"/>
      <c r="E91" s="93"/>
      <c r="F91" s="93"/>
      <c r="G91" s="93"/>
      <c r="H91" s="93"/>
      <c r="I91" s="93"/>
      <c r="J91" s="93"/>
      <c r="K91" s="93"/>
      <c r="L91" s="277"/>
      <c r="M91" s="35"/>
      <c r="N91" s="93"/>
      <c r="O91" s="35"/>
      <c r="P91" s="149"/>
      <c r="Q91" s="93"/>
      <c r="R91" s="149"/>
      <c r="S91" s="93"/>
      <c r="T91" s="93"/>
      <c r="U91" s="244"/>
      <c r="V91" s="244"/>
      <c r="W91" s="244"/>
      <c r="X91" s="277"/>
      <c r="Y91" s="311"/>
      <c r="Z91" s="244"/>
      <c r="AA91" s="244"/>
      <c r="AB91" s="244"/>
      <c r="AC91" s="244"/>
      <c r="AD91" s="244"/>
      <c r="AE91" s="244"/>
      <c r="AF91" s="244"/>
      <c r="AG91" s="244"/>
      <c r="AH91" s="244"/>
      <c r="AI91" s="93"/>
      <c r="AJ91" s="389"/>
      <c r="AK91" s="167"/>
      <c r="AL91" s="168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333"/>
      <c r="BE91" s="333"/>
      <c r="BF91" s="170"/>
      <c r="BG91" s="92"/>
      <c r="BH91" s="94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350"/>
      <c r="CA91" s="350"/>
      <c r="CB91" s="350"/>
      <c r="CC91" s="369"/>
      <c r="CD91" s="149"/>
    </row>
    <row r="92" spans="1:82" s="123" customFormat="1" x14ac:dyDescent="0.3">
      <c r="A92" s="141"/>
      <c r="B92" s="39" t="s">
        <v>35</v>
      </c>
      <c r="C92" s="124"/>
      <c r="D92" s="125"/>
      <c r="E92" s="125"/>
      <c r="F92" s="125"/>
      <c r="G92" s="125"/>
      <c r="H92" s="125"/>
      <c r="I92" s="125"/>
      <c r="J92" s="125"/>
      <c r="K92" s="125"/>
      <c r="L92" s="278"/>
      <c r="M92" s="126"/>
      <c r="N92" s="134"/>
      <c r="O92" s="126"/>
      <c r="P92" s="164"/>
      <c r="Q92" s="125"/>
      <c r="R92" s="125"/>
      <c r="S92" s="125"/>
      <c r="T92" s="125"/>
      <c r="U92" s="245"/>
      <c r="V92" s="245"/>
      <c r="W92" s="245"/>
      <c r="X92" s="278"/>
      <c r="Y92" s="312"/>
      <c r="Z92" s="245"/>
      <c r="AA92" s="245"/>
      <c r="AB92" s="245"/>
      <c r="AC92" s="245"/>
      <c r="AD92" s="245"/>
      <c r="AE92" s="245"/>
      <c r="AF92" s="245"/>
      <c r="AG92" s="245"/>
      <c r="AH92" s="245"/>
      <c r="AI92" s="125"/>
      <c r="AJ92" s="390"/>
      <c r="AK92" s="210"/>
      <c r="AL92" s="211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334"/>
      <c r="BE92" s="334"/>
      <c r="BF92" s="213"/>
      <c r="BG92" s="124"/>
      <c r="BH92" s="127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351"/>
      <c r="CA92" s="351"/>
      <c r="CB92" s="351"/>
      <c r="CC92" s="370"/>
      <c r="CD92" s="221"/>
    </row>
    <row r="93" spans="1:82" s="38" customFormat="1" x14ac:dyDescent="0.3">
      <c r="A93" s="140">
        <f>+A86+1</f>
        <v>13</v>
      </c>
      <c r="B93" s="44" t="s">
        <v>37</v>
      </c>
      <c r="C93" s="45"/>
      <c r="D93" s="46"/>
      <c r="E93" s="46"/>
      <c r="F93" s="46"/>
      <c r="G93" s="46"/>
      <c r="H93" s="46"/>
      <c r="I93" s="46"/>
      <c r="J93" s="46"/>
      <c r="K93" s="46"/>
      <c r="L93" s="274"/>
      <c r="M93" s="47"/>
      <c r="N93" s="46"/>
      <c r="O93" s="47"/>
      <c r="P93" s="46"/>
      <c r="Q93" s="46"/>
      <c r="R93" s="46"/>
      <c r="S93" s="46"/>
      <c r="T93" s="46"/>
      <c r="U93" s="242"/>
      <c r="V93" s="242"/>
      <c r="W93" s="242"/>
      <c r="X93" s="274"/>
      <c r="Y93" s="302"/>
      <c r="Z93" s="242"/>
      <c r="AA93" s="242"/>
      <c r="AB93" s="242"/>
      <c r="AC93" s="242"/>
      <c r="AD93" s="242"/>
      <c r="AE93" s="242"/>
      <c r="AF93" s="242"/>
      <c r="AG93" s="242"/>
      <c r="AH93" s="242"/>
      <c r="AI93" s="46"/>
      <c r="AJ93" s="385"/>
      <c r="AK93" s="206"/>
      <c r="AL93" s="207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330"/>
      <c r="BE93" s="330"/>
      <c r="BF93" s="209"/>
      <c r="BG93" s="45"/>
      <c r="BH93" s="48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346"/>
      <c r="CA93" s="346"/>
      <c r="CB93" s="346"/>
      <c r="CC93" s="369"/>
      <c r="CD93" s="47"/>
    </row>
    <row r="94" spans="1:82" s="38" customFormat="1" x14ac:dyDescent="0.3">
      <c r="A94" s="140"/>
      <c r="B94" s="39" t="s">
        <v>30</v>
      </c>
      <c r="C94" s="92">
        <v>35010854.549999997</v>
      </c>
      <c r="D94" s="93">
        <v>25373381.18</v>
      </c>
      <c r="E94" s="93">
        <v>18235807.030000001</v>
      </c>
      <c r="F94" s="93">
        <v>11664183.460000001</v>
      </c>
      <c r="G94" s="93">
        <v>10271171.23</v>
      </c>
      <c r="H94" s="93">
        <v>9375011.1699999999</v>
      </c>
      <c r="I94" s="93">
        <v>9776353.0199999996</v>
      </c>
      <c r="J94" s="93">
        <v>13100990.1</v>
      </c>
      <c r="K94" s="93">
        <v>17644830.98</v>
      </c>
      <c r="L94" s="277">
        <v>31544476.550000001</v>
      </c>
      <c r="M94" s="35">
        <v>41236779.899999999</v>
      </c>
      <c r="N94" s="93">
        <v>32296773.079999998</v>
      </c>
      <c r="O94" s="35">
        <v>31973555.09</v>
      </c>
      <c r="P94" s="93">
        <v>26914356.510000002</v>
      </c>
      <c r="Q94" s="93">
        <v>23384632.41</v>
      </c>
      <c r="R94" s="151">
        <v>11644057.08</v>
      </c>
      <c r="S94" s="93">
        <v>11039342.789999999</v>
      </c>
      <c r="T94" s="93">
        <v>9241523.2699999996</v>
      </c>
      <c r="U94" s="244">
        <v>8203395</v>
      </c>
      <c r="V94" s="244">
        <v>11511500</v>
      </c>
      <c r="W94" s="244">
        <v>17281466.420000002</v>
      </c>
      <c r="X94" s="277">
        <v>30108772.690000001</v>
      </c>
      <c r="Y94" s="311">
        <v>43429289.68</v>
      </c>
      <c r="Z94" s="244">
        <v>43344564</v>
      </c>
      <c r="AA94" s="244">
        <v>42093415.75</v>
      </c>
      <c r="AB94" s="244">
        <v>26949852.600000001</v>
      </c>
      <c r="AC94" s="244">
        <v>18958630.620000001</v>
      </c>
      <c r="AD94" s="244">
        <v>13598418.77</v>
      </c>
      <c r="AE94" s="244">
        <v>10324253</v>
      </c>
      <c r="AF94" s="244">
        <v>9852685.3699999992</v>
      </c>
      <c r="AG94" s="244">
        <v>10209079.060000001</v>
      </c>
      <c r="AH94" s="244">
        <v>11214875.68</v>
      </c>
      <c r="AI94" s="93">
        <v>16754977.01</v>
      </c>
      <c r="AJ94" s="389">
        <v>37185722.920000002</v>
      </c>
      <c r="AK94" s="198">
        <f t="shared" ref="AK94:AT99" si="190">IF(ISERROR((O94-C94)/C94)=TRUE,0,(O94-C94)/C94)</f>
        <v>-8.6753079838778099E-2</v>
      </c>
      <c r="AL94" s="199">
        <f t="shared" si="190"/>
        <v>6.0731966270803565E-2</v>
      </c>
      <c r="AM94" s="200">
        <f t="shared" si="190"/>
        <v>0.28234699849201017</v>
      </c>
      <c r="AN94" s="200">
        <f t="shared" si="190"/>
        <v>-1.7254855489044938E-3</v>
      </c>
      <c r="AO94" s="200">
        <f t="shared" si="190"/>
        <v>7.4789091019758863E-2</v>
      </c>
      <c r="AP94" s="200">
        <f t="shared" si="190"/>
        <v>-1.4238692368406039E-2</v>
      </c>
      <c r="AQ94" s="200">
        <f t="shared" si="190"/>
        <v>-0.16089415109930222</v>
      </c>
      <c r="AR94" s="200">
        <f t="shared" si="190"/>
        <v>-0.12132595230340641</v>
      </c>
      <c r="AS94" s="200">
        <f t="shared" si="190"/>
        <v>-2.0593258184896403E-2</v>
      </c>
      <c r="AT94" s="200">
        <f t="shared" si="190"/>
        <v>-4.5513637156866987E-2</v>
      </c>
      <c r="AU94" s="200">
        <f t="shared" ref="AU94:BF99" si="191">IF(ISERROR((Y94-M94)/M94)=TRUE,0,(Y94-M94)/M94)</f>
        <v>5.3168792163618993E-2</v>
      </c>
      <c r="AV94" s="200">
        <f t="shared" si="191"/>
        <v>0.34207104507420349</v>
      </c>
      <c r="AW94" s="200">
        <f t="shared" si="191"/>
        <v>0.3165072082699078</v>
      </c>
      <c r="AX94" s="200">
        <f t="shared" si="191"/>
        <v>1.3188533780033461E-3</v>
      </c>
      <c r="AY94" s="200">
        <f t="shared" si="191"/>
        <v>-0.18926967558862726</v>
      </c>
      <c r="AZ94" s="200">
        <f t="shared" si="191"/>
        <v>0.16784198811227397</v>
      </c>
      <c r="BA94" s="200">
        <f t="shared" si="191"/>
        <v>-6.4776482042732106E-2</v>
      </c>
      <c r="BB94" s="200">
        <f t="shared" si="191"/>
        <v>6.6132182124560041E-2</v>
      </c>
      <c r="BC94" s="200">
        <f t="shared" si="191"/>
        <v>0.24449439043225402</v>
      </c>
      <c r="BD94" s="333">
        <f t="shared" si="191"/>
        <v>-2.5767651478955853E-2</v>
      </c>
      <c r="BE94" s="333">
        <f t="shared" si="191"/>
        <v>-3.0465551776942431E-2</v>
      </c>
      <c r="BF94" s="170">
        <f t="shared" si="191"/>
        <v>0.23504612103802097</v>
      </c>
      <c r="BG94" s="92">
        <f t="shared" ref="BG94:BP98" si="192">O94-C94</f>
        <v>-3037299.4599999972</v>
      </c>
      <c r="BH94" s="62">
        <f t="shared" si="192"/>
        <v>1540975.3300000019</v>
      </c>
      <c r="BI94" s="63">
        <f t="shared" si="192"/>
        <v>5148825.379999999</v>
      </c>
      <c r="BJ94" s="63">
        <f t="shared" si="192"/>
        <v>-20126.38000000082</v>
      </c>
      <c r="BK94" s="63">
        <f t="shared" si="192"/>
        <v>768171.55999999866</v>
      </c>
      <c r="BL94" s="63">
        <f t="shared" si="192"/>
        <v>-133487.90000000037</v>
      </c>
      <c r="BM94" s="63">
        <f t="shared" si="192"/>
        <v>-1572958.0199999996</v>
      </c>
      <c r="BN94" s="63">
        <f t="shared" si="192"/>
        <v>-1589490.0999999996</v>
      </c>
      <c r="BO94" s="63">
        <f t="shared" si="192"/>
        <v>-363364.55999999866</v>
      </c>
      <c r="BP94" s="63">
        <f t="shared" si="192"/>
        <v>-1435703.8599999994</v>
      </c>
      <c r="BQ94" s="63">
        <f t="shared" ref="BQ94:CB98" si="193">Y94-M94</f>
        <v>2192509.7800000012</v>
      </c>
      <c r="BR94" s="63">
        <f t="shared" si="193"/>
        <v>11047790.920000002</v>
      </c>
      <c r="BS94" s="63">
        <f t="shared" si="193"/>
        <v>10119860.66</v>
      </c>
      <c r="BT94" s="63">
        <f t="shared" si="193"/>
        <v>35496.089999999851</v>
      </c>
      <c r="BU94" s="63">
        <f t="shared" si="193"/>
        <v>-4426001.7899999991</v>
      </c>
      <c r="BV94" s="63">
        <f t="shared" si="193"/>
        <v>1954361.6899999995</v>
      </c>
      <c r="BW94" s="63">
        <f t="shared" si="193"/>
        <v>-715089.78999999911</v>
      </c>
      <c r="BX94" s="63">
        <f t="shared" si="193"/>
        <v>611162.09999999963</v>
      </c>
      <c r="BY94" s="63">
        <f t="shared" si="193"/>
        <v>2005684.0600000005</v>
      </c>
      <c r="BZ94" s="352">
        <f t="shared" si="193"/>
        <v>-296624.3200000003</v>
      </c>
      <c r="CA94" s="352">
        <f t="shared" si="193"/>
        <v>-526489.41000000201</v>
      </c>
      <c r="CB94" s="350">
        <f t="shared" si="193"/>
        <v>7076950.2300000004</v>
      </c>
      <c r="CC94" s="369"/>
      <c r="CD94" s="61">
        <f>IF(ISERROR(GETPIVOTDATA("VALUE",'CSS WK pvt'!$J$2,"DT_FILE",CD$8,"COMMODITY",CD$6,"TRIM_CAT",TRIM(B94),"TRIM_LINE",A93))=TRUE,0,GETPIVOTDATA("VALUE",'CSS WK pvt'!$J$2,"DT_FILE",CD$8,"COMMODITY",CD$6,"TRIM_CAT",TRIM(B94),"TRIM_LINE",A93))</f>
        <v>28789384</v>
      </c>
    </row>
    <row r="95" spans="1:82" s="38" customFormat="1" x14ac:dyDescent="0.3">
      <c r="A95" s="140"/>
      <c r="B95" s="39" t="s">
        <v>31</v>
      </c>
      <c r="C95" s="92">
        <v>3815460.1</v>
      </c>
      <c r="D95" s="93">
        <v>1981289.28</v>
      </c>
      <c r="E95" s="93">
        <v>1259002.44</v>
      </c>
      <c r="F95" s="93">
        <v>823287</v>
      </c>
      <c r="G95" s="93">
        <v>586925.21</v>
      </c>
      <c r="H95" s="93">
        <v>503590.98</v>
      </c>
      <c r="I95" s="93">
        <v>540984.42000000004</v>
      </c>
      <c r="J95" s="93">
        <v>767284.11</v>
      </c>
      <c r="K95" s="93">
        <v>1169352.3</v>
      </c>
      <c r="L95" s="277">
        <v>1991161.17</v>
      </c>
      <c r="M95" s="35">
        <v>2386866.59</v>
      </c>
      <c r="N95" s="93">
        <v>1917841.73</v>
      </c>
      <c r="O95" s="35">
        <v>1358879.61</v>
      </c>
      <c r="P95" s="93">
        <v>1297533.43</v>
      </c>
      <c r="Q95" s="93">
        <v>979342.28</v>
      </c>
      <c r="R95" s="151">
        <v>553840.9</v>
      </c>
      <c r="S95" s="93">
        <v>498709.01</v>
      </c>
      <c r="T95" s="93">
        <v>403280.13</v>
      </c>
      <c r="U95" s="244">
        <v>435257</v>
      </c>
      <c r="V95" s="244">
        <v>488968</v>
      </c>
      <c r="W95" s="244">
        <v>797031.14</v>
      </c>
      <c r="X95" s="277">
        <v>1338737.3999999999</v>
      </c>
      <c r="Y95" s="311">
        <v>2062098.12</v>
      </c>
      <c r="Z95" s="244">
        <v>2075631</v>
      </c>
      <c r="AA95" s="244">
        <v>1979760.57</v>
      </c>
      <c r="AB95" s="244">
        <v>1436681.46</v>
      </c>
      <c r="AC95" s="244">
        <v>906395.6</v>
      </c>
      <c r="AD95" s="244">
        <v>638220.72</v>
      </c>
      <c r="AE95" s="244">
        <v>646780</v>
      </c>
      <c r="AF95" s="244">
        <v>573307.09</v>
      </c>
      <c r="AG95" s="244">
        <v>559899.41</v>
      </c>
      <c r="AH95" s="244">
        <v>621430.98</v>
      </c>
      <c r="AI95" s="93">
        <v>1032667.95</v>
      </c>
      <c r="AJ95" s="389">
        <v>2177727.7400000002</v>
      </c>
      <c r="AK95" s="198">
        <f t="shared" si="190"/>
        <v>-0.64384908388899154</v>
      </c>
      <c r="AL95" s="199">
        <f t="shared" si="190"/>
        <v>-0.34510652073986897</v>
      </c>
      <c r="AM95" s="200">
        <f t="shared" si="190"/>
        <v>-0.22212837014041048</v>
      </c>
      <c r="AN95" s="200">
        <f t="shared" si="190"/>
        <v>-0.3272808874669465</v>
      </c>
      <c r="AO95" s="200">
        <f t="shared" si="190"/>
        <v>-0.15030228468121171</v>
      </c>
      <c r="AP95" s="200">
        <f t="shared" si="190"/>
        <v>-0.19919111736274542</v>
      </c>
      <c r="AQ95" s="200">
        <f t="shared" si="190"/>
        <v>-0.1954352400758603</v>
      </c>
      <c r="AR95" s="200">
        <f t="shared" si="190"/>
        <v>-0.36272888539292181</v>
      </c>
      <c r="AS95" s="200">
        <f t="shared" si="190"/>
        <v>-0.31839947635969074</v>
      </c>
      <c r="AT95" s="200">
        <f t="shared" si="190"/>
        <v>-0.32765995029925177</v>
      </c>
      <c r="AU95" s="200">
        <f t="shared" si="191"/>
        <v>-0.1360647768755269</v>
      </c>
      <c r="AV95" s="200">
        <f t="shared" si="191"/>
        <v>8.2274396021198279E-2</v>
      </c>
      <c r="AW95" s="200">
        <f t="shared" si="191"/>
        <v>0.45690652463318654</v>
      </c>
      <c r="AX95" s="200">
        <f t="shared" si="191"/>
        <v>0.10724042000212668</v>
      </c>
      <c r="AY95" s="200">
        <f t="shared" si="191"/>
        <v>-7.4485378084565138E-2</v>
      </c>
      <c r="AZ95" s="200">
        <f t="shared" si="191"/>
        <v>0.15235389802378255</v>
      </c>
      <c r="BA95" s="200">
        <f t="shared" si="191"/>
        <v>0.29690859204649217</v>
      </c>
      <c r="BB95" s="200">
        <f t="shared" si="191"/>
        <v>0.42161006048078781</v>
      </c>
      <c r="BC95" s="200">
        <f t="shared" si="191"/>
        <v>0.28636509005024624</v>
      </c>
      <c r="BD95" s="333">
        <f t="shared" si="191"/>
        <v>0.27090316748744292</v>
      </c>
      <c r="BE95" s="333">
        <f t="shared" si="191"/>
        <v>0.29564316646398525</v>
      </c>
      <c r="BF95" s="170">
        <f t="shared" si="191"/>
        <v>0.62670269763136544</v>
      </c>
      <c r="BG95" s="92">
        <f t="shared" si="192"/>
        <v>-2456580.4900000002</v>
      </c>
      <c r="BH95" s="62">
        <f t="shared" si="192"/>
        <v>-683755.85000000009</v>
      </c>
      <c r="BI95" s="63">
        <f t="shared" si="192"/>
        <v>-279660.15999999992</v>
      </c>
      <c r="BJ95" s="63">
        <f t="shared" si="192"/>
        <v>-269446.09999999998</v>
      </c>
      <c r="BK95" s="63">
        <f t="shared" si="192"/>
        <v>-88216.199999999953</v>
      </c>
      <c r="BL95" s="63">
        <f t="shared" si="192"/>
        <v>-100310.84999999998</v>
      </c>
      <c r="BM95" s="63">
        <f t="shared" si="192"/>
        <v>-105727.42000000004</v>
      </c>
      <c r="BN95" s="63">
        <f t="shared" si="192"/>
        <v>-278316.11</v>
      </c>
      <c r="BO95" s="63">
        <f t="shared" si="192"/>
        <v>-372321.16000000003</v>
      </c>
      <c r="BP95" s="63">
        <f t="shared" si="192"/>
        <v>-652423.77</v>
      </c>
      <c r="BQ95" s="63">
        <f t="shared" si="193"/>
        <v>-324768.46999999974</v>
      </c>
      <c r="BR95" s="63">
        <f t="shared" si="193"/>
        <v>157789.27000000002</v>
      </c>
      <c r="BS95" s="63">
        <f t="shared" si="193"/>
        <v>620880.96</v>
      </c>
      <c r="BT95" s="63">
        <f t="shared" si="193"/>
        <v>139148.03000000003</v>
      </c>
      <c r="BU95" s="63">
        <f t="shared" si="193"/>
        <v>-72946.680000000051</v>
      </c>
      <c r="BV95" s="63">
        <f t="shared" si="193"/>
        <v>84379.819999999949</v>
      </c>
      <c r="BW95" s="63">
        <f t="shared" si="193"/>
        <v>148070.99</v>
      </c>
      <c r="BX95" s="63">
        <f t="shared" si="193"/>
        <v>170026.95999999996</v>
      </c>
      <c r="BY95" s="63">
        <f t="shared" si="193"/>
        <v>124642.41000000003</v>
      </c>
      <c r="BZ95" s="352">
        <f t="shared" si="193"/>
        <v>132462.97999999998</v>
      </c>
      <c r="CA95" s="352">
        <f t="shared" si="193"/>
        <v>235636.80999999994</v>
      </c>
      <c r="CB95" s="350">
        <f t="shared" si="193"/>
        <v>838990.34000000032</v>
      </c>
      <c r="CC95" s="369"/>
      <c r="CD95" s="61">
        <f>IF(ISERROR(GETPIVOTDATA("VALUE",'CSS WK pvt'!$J$2,"DT_FILE",CD$8,"COMMODITY",CD$6,"TRIM_CAT",TRIM(B95),"TRIM_LINE",A93))=TRUE,0,GETPIVOTDATA("VALUE",'CSS WK pvt'!$J$2,"DT_FILE",CD$8,"COMMODITY",CD$6,"TRIM_CAT",TRIM(B95),"TRIM_LINE",A93))</f>
        <v>1815804</v>
      </c>
    </row>
    <row r="96" spans="1:82" s="38" customFormat="1" x14ac:dyDescent="0.3">
      <c r="A96" s="140"/>
      <c r="B96" s="39" t="s">
        <v>32</v>
      </c>
      <c r="C96" s="92">
        <v>5139355.42</v>
      </c>
      <c r="D96" s="93">
        <v>3392083.57</v>
      </c>
      <c r="E96" s="93">
        <v>2062323.67</v>
      </c>
      <c r="F96" s="93">
        <v>1218502.22</v>
      </c>
      <c r="G96" s="93">
        <v>1166155.3400000001</v>
      </c>
      <c r="H96" s="93">
        <v>1025342.24</v>
      </c>
      <c r="I96" s="93">
        <v>1081396.98</v>
      </c>
      <c r="J96" s="93">
        <v>1428173.94</v>
      </c>
      <c r="K96" s="93">
        <v>2957440.95</v>
      </c>
      <c r="L96" s="277">
        <v>4560232.72</v>
      </c>
      <c r="M96" s="35">
        <v>5497423.21</v>
      </c>
      <c r="N96" s="93">
        <v>5069783.54</v>
      </c>
      <c r="O96" s="35">
        <v>4245889.05</v>
      </c>
      <c r="P96" s="93">
        <v>3223618.3</v>
      </c>
      <c r="Q96" s="93">
        <v>2523686.5</v>
      </c>
      <c r="R96" s="151">
        <v>1194096.1399999999</v>
      </c>
      <c r="S96" s="93">
        <v>1165446.1000000001</v>
      </c>
      <c r="T96" s="93">
        <v>1099289.9099999999</v>
      </c>
      <c r="U96" s="244">
        <v>850492</v>
      </c>
      <c r="V96" s="244">
        <v>1194619</v>
      </c>
      <c r="W96" s="244">
        <v>1981921.07</v>
      </c>
      <c r="X96" s="277">
        <v>3949790.67</v>
      </c>
      <c r="Y96" s="311">
        <v>6021968.3499999996</v>
      </c>
      <c r="Z96" s="244">
        <v>6402171</v>
      </c>
      <c r="AA96" s="244">
        <v>6075236.54</v>
      </c>
      <c r="AB96" s="244">
        <v>3499885.42</v>
      </c>
      <c r="AC96" s="244">
        <v>2110675.56</v>
      </c>
      <c r="AD96" s="244">
        <v>1598031.15</v>
      </c>
      <c r="AE96" s="244">
        <v>1145963</v>
      </c>
      <c r="AF96" s="244">
        <v>1249042.9099999999</v>
      </c>
      <c r="AG96" s="244">
        <v>1063297.5</v>
      </c>
      <c r="AH96" s="244">
        <v>1105885</v>
      </c>
      <c r="AI96" s="93">
        <v>1959758.72</v>
      </c>
      <c r="AJ96" s="389">
        <v>4983111.49</v>
      </c>
      <c r="AK96" s="198">
        <f t="shared" si="190"/>
        <v>-0.17384794336718595</v>
      </c>
      <c r="AL96" s="199">
        <f t="shared" si="190"/>
        <v>-4.9664245153016685E-2</v>
      </c>
      <c r="AM96" s="200">
        <f t="shared" si="190"/>
        <v>0.22371019482116505</v>
      </c>
      <c r="AN96" s="200">
        <f t="shared" si="190"/>
        <v>-2.0029573684322115E-2</v>
      </c>
      <c r="AO96" s="200">
        <f t="shared" si="190"/>
        <v>-6.0818655600375728E-4</v>
      </c>
      <c r="AP96" s="200">
        <f t="shared" si="190"/>
        <v>7.2119987956411433E-2</v>
      </c>
      <c r="AQ96" s="200">
        <f t="shared" si="190"/>
        <v>-0.21352471319089497</v>
      </c>
      <c r="AR96" s="200">
        <f t="shared" si="190"/>
        <v>-0.16353396001610276</v>
      </c>
      <c r="AS96" s="200">
        <f t="shared" si="190"/>
        <v>-0.32985269917223542</v>
      </c>
      <c r="AT96" s="200">
        <f t="shared" si="190"/>
        <v>-0.13386203895313481</v>
      </c>
      <c r="AU96" s="200">
        <f t="shared" si="191"/>
        <v>9.5416546982563424E-2</v>
      </c>
      <c r="AV96" s="200">
        <f t="shared" si="191"/>
        <v>0.26280953604579338</v>
      </c>
      <c r="AW96" s="200">
        <f t="shared" si="191"/>
        <v>0.43085145854199847</v>
      </c>
      <c r="AX96" s="200">
        <f t="shared" si="191"/>
        <v>8.5700940461840694E-2</v>
      </c>
      <c r="AY96" s="200">
        <f t="shared" si="191"/>
        <v>-0.16365382150278965</v>
      </c>
      <c r="AZ96" s="200">
        <f t="shared" si="191"/>
        <v>0.33827679067784278</v>
      </c>
      <c r="BA96" s="200">
        <f t="shared" si="191"/>
        <v>-1.6717289628409321E-2</v>
      </c>
      <c r="BB96" s="200">
        <f t="shared" si="191"/>
        <v>0.13622703041093137</v>
      </c>
      <c r="BC96" s="200">
        <f t="shared" si="191"/>
        <v>0.25021458167742905</v>
      </c>
      <c r="BD96" s="333">
        <f t="shared" si="191"/>
        <v>-7.4278075269186242E-2</v>
      </c>
      <c r="BE96" s="333">
        <f t="shared" si="191"/>
        <v>-1.1182256617313268E-2</v>
      </c>
      <c r="BF96" s="170">
        <f t="shared" si="191"/>
        <v>0.26161407181611485</v>
      </c>
      <c r="BG96" s="92">
        <f t="shared" si="192"/>
        <v>-893466.37000000011</v>
      </c>
      <c r="BH96" s="62">
        <f t="shared" si="192"/>
        <v>-168465.27000000002</v>
      </c>
      <c r="BI96" s="63">
        <f t="shared" si="192"/>
        <v>461362.83000000007</v>
      </c>
      <c r="BJ96" s="63">
        <f t="shared" si="192"/>
        <v>-24406.080000000075</v>
      </c>
      <c r="BK96" s="63">
        <f t="shared" si="192"/>
        <v>-709.23999999999069</v>
      </c>
      <c r="BL96" s="63">
        <f t="shared" si="192"/>
        <v>73947.669999999925</v>
      </c>
      <c r="BM96" s="63">
        <f t="shared" si="192"/>
        <v>-230904.97999999998</v>
      </c>
      <c r="BN96" s="63">
        <f t="shared" si="192"/>
        <v>-233554.93999999994</v>
      </c>
      <c r="BO96" s="63">
        <f t="shared" si="192"/>
        <v>-975519.88000000012</v>
      </c>
      <c r="BP96" s="63">
        <f t="shared" si="192"/>
        <v>-610442.04999999981</v>
      </c>
      <c r="BQ96" s="63">
        <f t="shared" si="193"/>
        <v>524545.13999999966</v>
      </c>
      <c r="BR96" s="63">
        <f t="shared" si="193"/>
        <v>1332387.46</v>
      </c>
      <c r="BS96" s="63">
        <f t="shared" si="193"/>
        <v>1829347.4900000002</v>
      </c>
      <c r="BT96" s="63">
        <f t="shared" si="193"/>
        <v>276267.12000000011</v>
      </c>
      <c r="BU96" s="63">
        <f t="shared" si="193"/>
        <v>-413010.93999999994</v>
      </c>
      <c r="BV96" s="63">
        <f t="shared" si="193"/>
        <v>403935.01</v>
      </c>
      <c r="BW96" s="63">
        <f t="shared" si="193"/>
        <v>-19483.100000000093</v>
      </c>
      <c r="BX96" s="63">
        <f t="shared" si="193"/>
        <v>149753</v>
      </c>
      <c r="BY96" s="63">
        <f t="shared" si="193"/>
        <v>212805.5</v>
      </c>
      <c r="BZ96" s="352">
        <f t="shared" si="193"/>
        <v>-88734</v>
      </c>
      <c r="CA96" s="352">
        <f t="shared" si="193"/>
        <v>-22162.350000000093</v>
      </c>
      <c r="CB96" s="350">
        <f t="shared" si="193"/>
        <v>1033320.8200000003</v>
      </c>
      <c r="CC96" s="369"/>
      <c r="CD96" s="61">
        <f>IF(ISERROR(GETPIVOTDATA("VALUE",'CSS WK pvt'!$J$2,"DT_FILE",CD$8,"COMMODITY",CD$6,"TRIM_CAT",TRIM(B96),"TRIM_LINE",A93))=TRUE,0,GETPIVOTDATA("VALUE",'CSS WK pvt'!$J$2,"DT_FILE",CD$8,"COMMODITY",CD$6,"TRIM_CAT",TRIM(B96),"TRIM_LINE",A93))</f>
        <v>3864506</v>
      </c>
    </row>
    <row r="97" spans="1:82" s="38" customFormat="1" x14ac:dyDescent="0.3">
      <c r="A97" s="140"/>
      <c r="B97" s="39" t="s">
        <v>33</v>
      </c>
      <c r="C97" s="92">
        <v>7151330.8499999996</v>
      </c>
      <c r="D97" s="93">
        <v>5645637.5800000001</v>
      </c>
      <c r="E97" s="93">
        <v>3898857.65</v>
      </c>
      <c r="F97" s="93">
        <v>2737896.27</v>
      </c>
      <c r="G97" s="93">
        <v>2328065.31</v>
      </c>
      <c r="H97" s="93">
        <v>2110454.15</v>
      </c>
      <c r="I97" s="93">
        <v>2212347.54</v>
      </c>
      <c r="J97" s="93">
        <v>2787688.32</v>
      </c>
      <c r="K97" s="93">
        <v>3444815.29</v>
      </c>
      <c r="L97" s="277">
        <v>5749623.5899999999</v>
      </c>
      <c r="M97" s="35">
        <v>7209833.8499999996</v>
      </c>
      <c r="N97" s="93">
        <v>5935939.5199999996</v>
      </c>
      <c r="O97" s="35">
        <v>5711672.3899999997</v>
      </c>
      <c r="P97" s="93">
        <v>4662597.63</v>
      </c>
      <c r="Q97" s="93">
        <v>3869396.89</v>
      </c>
      <c r="R97" s="151">
        <v>2694414.26</v>
      </c>
      <c r="S97" s="93">
        <v>3205047.91</v>
      </c>
      <c r="T97" s="93">
        <v>2044997.13</v>
      </c>
      <c r="U97" s="244">
        <v>2833917</v>
      </c>
      <c r="V97" s="244">
        <v>2417620</v>
      </c>
      <c r="W97" s="244">
        <v>3198463.32</v>
      </c>
      <c r="X97" s="277">
        <v>5403119.54</v>
      </c>
      <c r="Y97" s="311">
        <v>7393447.8099999996</v>
      </c>
      <c r="Z97" s="244">
        <v>7540651</v>
      </c>
      <c r="AA97" s="244">
        <v>7794204.3600000003</v>
      </c>
      <c r="AB97" s="244">
        <v>6075485.4100000001</v>
      </c>
      <c r="AC97" s="244">
        <v>3891971.23</v>
      </c>
      <c r="AD97" s="244">
        <v>2677148.25</v>
      </c>
      <c r="AE97" s="244">
        <v>2223804</v>
      </c>
      <c r="AF97" s="244">
        <v>2404937.69</v>
      </c>
      <c r="AG97" s="244">
        <v>2352871.9300000002</v>
      </c>
      <c r="AH97" s="244">
        <v>3359064.51</v>
      </c>
      <c r="AI97" s="93">
        <v>3339185.7</v>
      </c>
      <c r="AJ97" s="389">
        <v>7208405.7999999998</v>
      </c>
      <c r="AK97" s="198">
        <f t="shared" si="190"/>
        <v>-0.20131336253307314</v>
      </c>
      <c r="AL97" s="199">
        <f t="shared" si="190"/>
        <v>-0.17412381437350433</v>
      </c>
      <c r="AM97" s="200">
        <f t="shared" si="190"/>
        <v>-7.5562543300342804E-3</v>
      </c>
      <c r="AN97" s="200">
        <f t="shared" si="190"/>
        <v>-1.5881540318545464E-2</v>
      </c>
      <c r="AO97" s="200">
        <f t="shared" si="190"/>
        <v>0.37670017083842039</v>
      </c>
      <c r="AP97" s="200">
        <f t="shared" si="190"/>
        <v>-3.1015608654658536E-2</v>
      </c>
      <c r="AQ97" s="200">
        <f t="shared" si="190"/>
        <v>0.28095470931298611</v>
      </c>
      <c r="AR97" s="200">
        <f t="shared" si="190"/>
        <v>-0.13275096693736546</v>
      </c>
      <c r="AS97" s="200">
        <f t="shared" si="190"/>
        <v>-7.1513840151354008E-2</v>
      </c>
      <c r="AT97" s="200">
        <f t="shared" si="190"/>
        <v>-6.0265519051134933E-2</v>
      </c>
      <c r="AU97" s="200">
        <f t="shared" si="191"/>
        <v>2.5467155529527212E-2</v>
      </c>
      <c r="AV97" s="200">
        <f t="shared" si="191"/>
        <v>0.27033824630342607</v>
      </c>
      <c r="AW97" s="200">
        <f t="shared" si="191"/>
        <v>0.36460984240729549</v>
      </c>
      <c r="AX97" s="200">
        <f t="shared" si="191"/>
        <v>0.30302588645205492</v>
      </c>
      <c r="AY97" s="200">
        <f t="shared" si="191"/>
        <v>5.834071986345099E-3</v>
      </c>
      <c r="AZ97" s="200">
        <f t="shared" si="191"/>
        <v>-6.4080754976407299E-3</v>
      </c>
      <c r="BA97" s="200">
        <f t="shared" si="191"/>
        <v>-0.30615576975883652</v>
      </c>
      <c r="BB97" s="200">
        <f t="shared" si="191"/>
        <v>0.17601030080663246</v>
      </c>
      <c r="BC97" s="200">
        <f t="shared" si="191"/>
        <v>-0.16974564533823674</v>
      </c>
      <c r="BD97" s="333">
        <f t="shared" si="191"/>
        <v>0.38940963013211333</v>
      </c>
      <c r="BE97" s="333">
        <f t="shared" si="191"/>
        <v>4.3996871597702228E-2</v>
      </c>
      <c r="BF97" s="170">
        <f t="shared" si="191"/>
        <v>0.33411925215335875</v>
      </c>
      <c r="BG97" s="92">
        <f t="shared" si="192"/>
        <v>-1439658.46</v>
      </c>
      <c r="BH97" s="62">
        <f t="shared" si="192"/>
        <v>-983039.95000000019</v>
      </c>
      <c r="BI97" s="63">
        <f t="shared" si="192"/>
        <v>-29460.759999999776</v>
      </c>
      <c r="BJ97" s="63">
        <f t="shared" si="192"/>
        <v>-43482.010000000242</v>
      </c>
      <c r="BK97" s="63">
        <f t="shared" si="192"/>
        <v>876982.60000000009</v>
      </c>
      <c r="BL97" s="63">
        <f t="shared" si="192"/>
        <v>-65457.020000000019</v>
      </c>
      <c r="BM97" s="63">
        <f t="shared" si="192"/>
        <v>621569.46</v>
      </c>
      <c r="BN97" s="63">
        <f t="shared" si="192"/>
        <v>-370068.31999999983</v>
      </c>
      <c r="BO97" s="63">
        <f t="shared" si="192"/>
        <v>-246351.9700000002</v>
      </c>
      <c r="BP97" s="63">
        <f t="shared" si="192"/>
        <v>-346504.04999999981</v>
      </c>
      <c r="BQ97" s="63">
        <f t="shared" si="193"/>
        <v>183613.95999999996</v>
      </c>
      <c r="BR97" s="63">
        <f t="shared" si="193"/>
        <v>1604711.4800000004</v>
      </c>
      <c r="BS97" s="63">
        <f t="shared" si="193"/>
        <v>2082531.9700000007</v>
      </c>
      <c r="BT97" s="63">
        <f t="shared" si="193"/>
        <v>1412887.7800000003</v>
      </c>
      <c r="BU97" s="63">
        <f t="shared" si="193"/>
        <v>22574.339999999851</v>
      </c>
      <c r="BV97" s="63">
        <f t="shared" si="193"/>
        <v>-17266.009999999776</v>
      </c>
      <c r="BW97" s="63">
        <f t="shared" si="193"/>
        <v>-981243.91000000015</v>
      </c>
      <c r="BX97" s="63">
        <f t="shared" si="193"/>
        <v>359940.56000000006</v>
      </c>
      <c r="BY97" s="63">
        <f t="shared" si="193"/>
        <v>-481045.06999999983</v>
      </c>
      <c r="BZ97" s="352">
        <f t="shared" si="193"/>
        <v>941444.50999999978</v>
      </c>
      <c r="CA97" s="352">
        <f t="shared" si="193"/>
        <v>140722.38000000035</v>
      </c>
      <c r="CB97" s="350">
        <f t="shared" si="193"/>
        <v>1805286.2599999998</v>
      </c>
      <c r="CC97" s="369"/>
      <c r="CD97" s="61">
        <f>IF(ISERROR(GETPIVOTDATA("VALUE",'CSS WK pvt'!$J$2,"DT_FILE",CD$8,"COMMODITY",CD$6,"TRIM_CAT",TRIM(B97),"TRIM_LINE",A93))=TRUE,0,GETPIVOTDATA("VALUE",'CSS WK pvt'!$J$2,"DT_FILE",CD$8,"COMMODITY",CD$6,"TRIM_CAT",TRIM(B97),"TRIM_LINE",A93))</f>
        <v>5994771</v>
      </c>
    </row>
    <row r="98" spans="1:82" s="38" customFormat="1" x14ac:dyDescent="0.3">
      <c r="A98" s="140"/>
      <c r="B98" s="39" t="s">
        <v>34</v>
      </c>
      <c r="C98" s="92">
        <v>5096794.8499999996</v>
      </c>
      <c r="D98" s="93">
        <v>4395181.9000000004</v>
      </c>
      <c r="E98" s="93">
        <v>4214261.4800000004</v>
      </c>
      <c r="F98" s="93">
        <v>2641807.2200000002</v>
      </c>
      <c r="G98" s="93">
        <v>2584602.34</v>
      </c>
      <c r="H98" s="93">
        <v>2254854.6800000002</v>
      </c>
      <c r="I98" s="93">
        <v>2317623.4500000002</v>
      </c>
      <c r="J98" s="93">
        <v>2623803.62</v>
      </c>
      <c r="K98" s="93">
        <v>3186487.91</v>
      </c>
      <c r="L98" s="277">
        <v>5033011.22</v>
      </c>
      <c r="M98" s="35">
        <v>5831380.7300000004</v>
      </c>
      <c r="N98" s="93">
        <v>5110497.51</v>
      </c>
      <c r="O98" s="35">
        <v>5032683.05</v>
      </c>
      <c r="P98" s="93">
        <v>4125935.65</v>
      </c>
      <c r="Q98" s="93">
        <v>3845959.44</v>
      </c>
      <c r="R98" s="151">
        <v>3359671.59</v>
      </c>
      <c r="S98" s="93">
        <v>2666135.7999999998</v>
      </c>
      <c r="T98" s="93">
        <v>2630181.17</v>
      </c>
      <c r="U98" s="244">
        <v>2407858</v>
      </c>
      <c r="V98" s="244">
        <v>3365183</v>
      </c>
      <c r="W98" s="244">
        <v>3321239.8</v>
      </c>
      <c r="X98" s="277">
        <v>4848075.18</v>
      </c>
      <c r="Y98" s="311">
        <v>5876571.9699999997</v>
      </c>
      <c r="Z98" s="244">
        <v>7086942</v>
      </c>
      <c r="AA98" s="244">
        <v>6860468.6699999999</v>
      </c>
      <c r="AB98" s="244">
        <v>4670643.4800000004</v>
      </c>
      <c r="AC98" s="244">
        <v>4045971.72</v>
      </c>
      <c r="AD98" s="244">
        <v>3507506.47</v>
      </c>
      <c r="AE98" s="244">
        <v>2971059</v>
      </c>
      <c r="AF98" s="244">
        <v>4120458.7</v>
      </c>
      <c r="AG98" s="244">
        <v>2702417.32</v>
      </c>
      <c r="AH98" s="244">
        <v>3405668.26</v>
      </c>
      <c r="AI98" s="93">
        <v>3821457.45</v>
      </c>
      <c r="AJ98" s="389">
        <v>6490420.2199999997</v>
      </c>
      <c r="AK98" s="198">
        <f t="shared" si="190"/>
        <v>-1.2578846488200289E-2</v>
      </c>
      <c r="AL98" s="199">
        <f t="shared" si="190"/>
        <v>-6.1259409991654828E-2</v>
      </c>
      <c r="AM98" s="200">
        <f t="shared" si="190"/>
        <v>-8.7394206967907576E-2</v>
      </c>
      <c r="AN98" s="200">
        <f t="shared" si="190"/>
        <v>0.27173230679564864</v>
      </c>
      <c r="AO98" s="200">
        <f t="shared" si="190"/>
        <v>3.1545843141192839E-2</v>
      </c>
      <c r="AP98" s="200">
        <f t="shared" si="190"/>
        <v>0.16645262922220766</v>
      </c>
      <c r="AQ98" s="200">
        <f t="shared" si="190"/>
        <v>3.8934085690235751E-2</v>
      </c>
      <c r="AR98" s="200">
        <f t="shared" si="190"/>
        <v>0.28255902017545043</v>
      </c>
      <c r="AS98" s="200">
        <f t="shared" si="190"/>
        <v>4.2288530132850763E-2</v>
      </c>
      <c r="AT98" s="200">
        <f t="shared" si="190"/>
        <v>-3.6744611111755088E-2</v>
      </c>
      <c r="AU98" s="200">
        <f t="shared" si="191"/>
        <v>7.7496637747402385E-3</v>
      </c>
      <c r="AV98" s="200">
        <f t="shared" si="191"/>
        <v>0.38674209039972712</v>
      </c>
      <c r="AW98" s="200">
        <f t="shared" si="191"/>
        <v>0.36318313747177067</v>
      </c>
      <c r="AX98" s="200">
        <f t="shared" si="191"/>
        <v>0.13202043759456125</v>
      </c>
      <c r="AY98" s="200">
        <f t="shared" si="191"/>
        <v>5.2005821465449534E-2</v>
      </c>
      <c r="AZ98" s="200">
        <f t="shared" si="191"/>
        <v>4.4002777069052861E-2</v>
      </c>
      <c r="BA98" s="200">
        <f t="shared" si="191"/>
        <v>0.11436896800230514</v>
      </c>
      <c r="BB98" s="200">
        <f t="shared" si="191"/>
        <v>0.56660641745830775</v>
      </c>
      <c r="BC98" s="200">
        <f t="shared" si="191"/>
        <v>0.12233251296380428</v>
      </c>
      <c r="BD98" s="333">
        <f t="shared" si="191"/>
        <v>1.2030626566222336E-2</v>
      </c>
      <c r="BE98" s="333">
        <f t="shared" si="191"/>
        <v>0.15061172336908657</v>
      </c>
      <c r="BF98" s="170">
        <f t="shared" si="191"/>
        <v>0.33876228792310109</v>
      </c>
      <c r="BG98" s="92">
        <f t="shared" si="192"/>
        <v>-64111.799999999814</v>
      </c>
      <c r="BH98" s="62">
        <f t="shared" si="192"/>
        <v>-269246.25000000047</v>
      </c>
      <c r="BI98" s="63">
        <f t="shared" si="192"/>
        <v>-368302.0400000005</v>
      </c>
      <c r="BJ98" s="63">
        <f t="shared" si="192"/>
        <v>717864.36999999965</v>
      </c>
      <c r="BK98" s="63">
        <f t="shared" si="192"/>
        <v>81533.459999999963</v>
      </c>
      <c r="BL98" s="63">
        <f t="shared" si="192"/>
        <v>375326.48999999976</v>
      </c>
      <c r="BM98" s="63">
        <f t="shared" si="192"/>
        <v>90234.549999999814</v>
      </c>
      <c r="BN98" s="63">
        <f t="shared" si="192"/>
        <v>741379.37999999989</v>
      </c>
      <c r="BO98" s="63">
        <f t="shared" si="192"/>
        <v>134751.88999999966</v>
      </c>
      <c r="BP98" s="63">
        <f t="shared" si="192"/>
        <v>-184936.04000000004</v>
      </c>
      <c r="BQ98" s="63">
        <f t="shared" si="193"/>
        <v>45191.239999999292</v>
      </c>
      <c r="BR98" s="63">
        <f t="shared" si="193"/>
        <v>1976444.4900000002</v>
      </c>
      <c r="BS98" s="63">
        <f t="shared" si="193"/>
        <v>1827785.62</v>
      </c>
      <c r="BT98" s="63">
        <f t="shared" si="193"/>
        <v>544707.83000000054</v>
      </c>
      <c r="BU98" s="63">
        <f t="shared" si="193"/>
        <v>200012.28000000026</v>
      </c>
      <c r="BV98" s="63">
        <f t="shared" si="193"/>
        <v>147834.88000000035</v>
      </c>
      <c r="BW98" s="63">
        <f t="shared" si="193"/>
        <v>304923.20000000019</v>
      </c>
      <c r="BX98" s="63">
        <f t="shared" si="193"/>
        <v>1490277.5300000003</v>
      </c>
      <c r="BY98" s="63">
        <f t="shared" si="193"/>
        <v>294559.31999999983</v>
      </c>
      <c r="BZ98" s="352">
        <f t="shared" si="193"/>
        <v>40485.259999999776</v>
      </c>
      <c r="CA98" s="352">
        <f t="shared" si="193"/>
        <v>500217.65000000037</v>
      </c>
      <c r="CB98" s="350">
        <f t="shared" si="193"/>
        <v>1642345.04</v>
      </c>
      <c r="CC98" s="369"/>
      <c r="CD98" s="61">
        <f>IF(ISERROR(GETPIVOTDATA("VALUE",'CSS WK pvt'!$J$2,"DT_FILE",CD$8,"COMMODITY",CD$6,"TRIM_CAT",TRIM(B98),"TRIM_LINE",A93))=TRUE,0,GETPIVOTDATA("VALUE",'CSS WK pvt'!$J$2,"DT_FILE",CD$8,"COMMODITY",CD$6,"TRIM_CAT",TRIM(B98),"TRIM_LINE",A93))</f>
        <v>5924408</v>
      </c>
    </row>
    <row r="99" spans="1:82" s="123" customFormat="1" ht="15" thickBot="1" x14ac:dyDescent="0.35">
      <c r="A99" s="141"/>
      <c r="B99" s="50" t="s">
        <v>35</v>
      </c>
      <c r="C99" s="119">
        <f>SUM(C94:C98)</f>
        <v>56213795.770000003</v>
      </c>
      <c r="D99" s="120">
        <f t="shared" ref="D99:CD99" si="194">SUM(D94:D98)</f>
        <v>40787573.509999998</v>
      </c>
      <c r="E99" s="120">
        <f t="shared" si="194"/>
        <v>29670252.27</v>
      </c>
      <c r="F99" s="120">
        <f t="shared" si="194"/>
        <v>19085676.170000002</v>
      </c>
      <c r="G99" s="120">
        <f t="shared" si="194"/>
        <v>16936919.43</v>
      </c>
      <c r="H99" s="120">
        <f t="shared" si="194"/>
        <v>15269253.220000001</v>
      </c>
      <c r="I99" s="120">
        <f t="shared" si="194"/>
        <v>15928705.41</v>
      </c>
      <c r="J99" s="120">
        <f t="shared" si="194"/>
        <v>20707940.09</v>
      </c>
      <c r="K99" s="120">
        <f t="shared" si="194"/>
        <v>28402927.43</v>
      </c>
      <c r="L99" s="276">
        <f t="shared" si="194"/>
        <v>48878505.25</v>
      </c>
      <c r="M99" s="36">
        <f t="shared" si="194"/>
        <v>62162284.280000001</v>
      </c>
      <c r="N99" s="120">
        <f t="shared" si="194"/>
        <v>50330835.379999988</v>
      </c>
      <c r="O99" s="36">
        <f t="shared" si="194"/>
        <v>48322679.189999998</v>
      </c>
      <c r="P99" s="120">
        <f t="shared" si="194"/>
        <v>40224041.520000003</v>
      </c>
      <c r="Q99" s="120">
        <f t="shared" si="194"/>
        <v>34603017.520000003</v>
      </c>
      <c r="R99" s="120">
        <f t="shared" si="194"/>
        <v>19446079.969999999</v>
      </c>
      <c r="S99" s="120">
        <f t="shared" si="194"/>
        <v>18574681.609999999</v>
      </c>
      <c r="T99" s="120">
        <f t="shared" si="194"/>
        <v>15419271.610000001</v>
      </c>
      <c r="U99" s="120">
        <f t="shared" si="194"/>
        <v>14730919</v>
      </c>
      <c r="V99" s="120">
        <f t="shared" si="194"/>
        <v>18977890</v>
      </c>
      <c r="W99" s="120">
        <f t="shared" si="194"/>
        <v>26580121.750000004</v>
      </c>
      <c r="X99" s="276">
        <f t="shared" si="194"/>
        <v>45648495.479999997</v>
      </c>
      <c r="Y99" s="36">
        <f t="shared" si="194"/>
        <v>64783375.93</v>
      </c>
      <c r="Z99" s="120">
        <f t="shared" si="194"/>
        <v>66449959</v>
      </c>
      <c r="AA99" s="120">
        <f t="shared" si="194"/>
        <v>64803085.890000001</v>
      </c>
      <c r="AB99" s="120">
        <f t="shared" si="194"/>
        <v>42632548.370000005</v>
      </c>
      <c r="AC99" s="120">
        <f t="shared" si="194"/>
        <v>29913644.73</v>
      </c>
      <c r="AD99" s="120">
        <f t="shared" si="194"/>
        <v>22019325.359999999</v>
      </c>
      <c r="AE99" s="120">
        <f t="shared" si="194"/>
        <v>17311859</v>
      </c>
      <c r="AF99" s="120">
        <f t="shared" si="194"/>
        <v>18200431.759999998</v>
      </c>
      <c r="AG99" s="120">
        <f t="shared" si="194"/>
        <v>16887565.219999999</v>
      </c>
      <c r="AH99" s="120">
        <f>SUM(AH94:AH98)</f>
        <v>19706924.43</v>
      </c>
      <c r="AI99" s="120">
        <f>SUM(AI94:AI98)</f>
        <v>26908046.829999998</v>
      </c>
      <c r="AJ99" s="120">
        <f>SUM(AJ94:AJ98)</f>
        <v>58045388.170000002</v>
      </c>
      <c r="AK99" s="172">
        <f t="shared" si="190"/>
        <v>-0.14037686784729295</v>
      </c>
      <c r="AL99" s="175">
        <f t="shared" si="190"/>
        <v>-1.3816266610266286E-2</v>
      </c>
      <c r="AM99" s="176">
        <f t="shared" si="190"/>
        <v>0.16625289212615124</v>
      </c>
      <c r="AN99" s="176">
        <f t="shared" si="190"/>
        <v>1.8883470346547172E-2</v>
      </c>
      <c r="AO99" s="176">
        <f t="shared" si="190"/>
        <v>9.6697760579711259E-2</v>
      </c>
      <c r="AP99" s="176">
        <f t="shared" si="190"/>
        <v>9.8248675189630905E-3</v>
      </c>
      <c r="AQ99" s="176">
        <f t="shared" si="190"/>
        <v>-7.5196720585216731E-2</v>
      </c>
      <c r="AR99" s="176">
        <f t="shared" si="190"/>
        <v>-8.3545252810319479E-2</v>
      </c>
      <c r="AS99" s="176">
        <f t="shared" si="190"/>
        <v>-6.417668335393821E-2</v>
      </c>
      <c r="AT99" s="176">
        <f t="shared" si="190"/>
        <v>-6.6082417076369235E-2</v>
      </c>
      <c r="AU99" s="176">
        <f t="shared" si="191"/>
        <v>4.2165304579119281E-2</v>
      </c>
      <c r="AV99" s="176">
        <f t="shared" si="191"/>
        <v>0.32026338323812692</v>
      </c>
      <c r="AW99" s="176">
        <f t="shared" si="191"/>
        <v>0.3410491093674809</v>
      </c>
      <c r="AX99" s="176">
        <f t="shared" si="191"/>
        <v>5.987729623843132E-2</v>
      </c>
      <c r="AY99" s="176">
        <f t="shared" si="191"/>
        <v>-0.13551918665155774</v>
      </c>
      <c r="AZ99" s="176">
        <f t="shared" si="191"/>
        <v>0.13232720393877928</v>
      </c>
      <c r="BA99" s="176">
        <f t="shared" si="191"/>
        <v>-6.798623182429879E-2</v>
      </c>
      <c r="BB99" s="176">
        <f t="shared" si="191"/>
        <v>0.18036910045713866</v>
      </c>
      <c r="BC99" s="176">
        <f t="shared" si="191"/>
        <v>0.14640269354546032</v>
      </c>
      <c r="BD99" s="327">
        <f t="shared" si="191"/>
        <v>3.8414936012380704E-2</v>
      </c>
      <c r="BE99" s="327">
        <f t="shared" si="191"/>
        <v>1.2337230170888681E-2</v>
      </c>
      <c r="BF99" s="177">
        <f t="shared" si="191"/>
        <v>0.271572864771227</v>
      </c>
      <c r="BG99" s="119">
        <f t="shared" ref="BG99:BJ106" si="195">SUM(BG94:BG98)</f>
        <v>-7891116.5799999973</v>
      </c>
      <c r="BH99" s="121">
        <f t="shared" si="195"/>
        <v>-563531.98999999883</v>
      </c>
      <c r="BI99" s="122">
        <f t="shared" si="195"/>
        <v>4932765.2499999981</v>
      </c>
      <c r="BJ99" s="122">
        <f t="shared" si="195"/>
        <v>360403.79999999853</v>
      </c>
      <c r="BK99" s="122">
        <f t="shared" ref="BK99:BL99" si="196">SUM(BK94:BK98)</f>
        <v>1637762.1799999988</v>
      </c>
      <c r="BL99" s="122">
        <f t="shared" si="196"/>
        <v>150018.38999999932</v>
      </c>
      <c r="BM99" s="122">
        <f t="shared" ref="BM99:BN99" si="197">SUM(BM94:BM98)</f>
        <v>-1197786.4099999997</v>
      </c>
      <c r="BN99" s="122">
        <f t="shared" si="197"/>
        <v>-1730050.0899999994</v>
      </c>
      <c r="BO99" s="122">
        <f t="shared" ref="BO99:BP99" si="198">SUM(BO94:BO98)</f>
        <v>-1822805.6799999992</v>
      </c>
      <c r="BP99" s="122">
        <f t="shared" si="198"/>
        <v>-3230009.7699999991</v>
      </c>
      <c r="BQ99" s="122">
        <f t="shared" ref="BQ99:BR99" si="199">SUM(BQ94:BQ98)</f>
        <v>2621091.6500000004</v>
      </c>
      <c r="BR99" s="122">
        <f t="shared" si="199"/>
        <v>16119123.620000003</v>
      </c>
      <c r="BS99" s="122">
        <f t="shared" ref="BS99:BT99" si="200">SUM(BS94:BS98)</f>
        <v>16480406.700000003</v>
      </c>
      <c r="BT99" s="122">
        <f t="shared" si="200"/>
        <v>2408506.8500000006</v>
      </c>
      <c r="BU99" s="122">
        <f t="shared" ref="BU99:BV99" si="201">SUM(BU94:BU98)</f>
        <v>-4689372.7899999982</v>
      </c>
      <c r="BV99" s="122">
        <f t="shared" si="201"/>
        <v>2573245.39</v>
      </c>
      <c r="BW99" s="122">
        <f t="shared" ref="BW99:BX99" si="202">SUM(BW94:BW98)</f>
        <v>-1262822.6099999992</v>
      </c>
      <c r="BX99" s="122">
        <f t="shared" si="202"/>
        <v>2781160.15</v>
      </c>
      <c r="BY99" s="122">
        <f t="shared" ref="BY99" si="203">SUM(BY94:BY98)</f>
        <v>2156646.2200000007</v>
      </c>
      <c r="BZ99" s="347">
        <f>SUM(BZ94:BZ98)</f>
        <v>729034.42999999924</v>
      </c>
      <c r="CA99" s="347">
        <f>SUM(CA94:CA98)</f>
        <v>327925.07999999856</v>
      </c>
      <c r="CB99" s="347">
        <f>SUM(CB94:CB98)</f>
        <v>12396892.690000001</v>
      </c>
      <c r="CC99" s="370"/>
      <c r="CD99" s="36">
        <f t="shared" si="194"/>
        <v>46388873</v>
      </c>
    </row>
    <row r="100" spans="1:82" s="38" customFormat="1" x14ac:dyDescent="0.3">
      <c r="A100" s="140">
        <f>+A93+1</f>
        <v>14</v>
      </c>
      <c r="B100" s="96" t="s">
        <v>164</v>
      </c>
      <c r="C100" s="87"/>
      <c r="D100" s="88"/>
      <c r="E100" s="88"/>
      <c r="F100" s="88"/>
      <c r="G100" s="88"/>
      <c r="H100" s="88"/>
      <c r="I100" s="88"/>
      <c r="J100" s="88"/>
      <c r="K100" s="88"/>
      <c r="L100" s="279"/>
      <c r="M100" s="89"/>
      <c r="N100" s="88"/>
      <c r="O100" s="89"/>
      <c r="P100" s="88"/>
      <c r="Q100" s="88"/>
      <c r="R100" s="88"/>
      <c r="S100" s="88"/>
      <c r="T100" s="88"/>
      <c r="U100" s="239"/>
      <c r="V100" s="239"/>
      <c r="W100" s="239"/>
      <c r="X100" s="279"/>
      <c r="Y100" s="29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88"/>
      <c r="AJ100" s="382"/>
      <c r="AK100" s="194"/>
      <c r="AL100" s="195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328"/>
      <c r="BE100" s="328"/>
      <c r="BF100" s="197"/>
      <c r="BG100" s="87"/>
      <c r="BH100" s="90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344"/>
      <c r="CA100" s="344"/>
      <c r="CB100" s="344"/>
      <c r="CC100" s="369"/>
      <c r="CD100" s="89"/>
    </row>
    <row r="101" spans="1:82" s="38" customFormat="1" x14ac:dyDescent="0.3">
      <c r="A101" s="140"/>
      <c r="B101" s="39" t="s">
        <v>30</v>
      </c>
      <c r="C101" s="92">
        <v>36180267.140000001</v>
      </c>
      <c r="D101" s="93">
        <v>32057050.129999999</v>
      </c>
      <c r="E101" s="93">
        <v>23869209.27</v>
      </c>
      <c r="F101" s="35">
        <v>15823810.369999999</v>
      </c>
      <c r="G101" s="93">
        <v>12853389.76</v>
      </c>
      <c r="H101" s="93">
        <v>10820953.890000001</v>
      </c>
      <c r="I101" s="93">
        <v>10070266.32</v>
      </c>
      <c r="J101" s="93">
        <v>11290062.07</v>
      </c>
      <c r="K101" s="93">
        <v>12353209.26</v>
      </c>
      <c r="L101" s="277">
        <v>22396494.809999999</v>
      </c>
      <c r="M101" s="35">
        <v>32303135.98</v>
      </c>
      <c r="N101" s="93">
        <v>31488029.489999998</v>
      </c>
      <c r="O101" s="35">
        <v>32809496.09</v>
      </c>
      <c r="P101" s="93">
        <v>27018896.420000002</v>
      </c>
      <c r="Q101" s="93">
        <v>24346388.050000001</v>
      </c>
      <c r="R101" s="93">
        <v>18987160.219999999</v>
      </c>
      <c r="S101" s="93">
        <v>12706789.699999999</v>
      </c>
      <c r="T101" s="93">
        <v>10181670.630000001</v>
      </c>
      <c r="U101" s="244">
        <v>9493749.9900000002</v>
      </c>
      <c r="V101" s="244">
        <v>10276225</v>
      </c>
      <c r="W101" s="244">
        <v>12109178.6</v>
      </c>
      <c r="X101" s="277">
        <v>19528408.539999999</v>
      </c>
      <c r="Y101" s="311">
        <v>29513548.989999998</v>
      </c>
      <c r="Z101" s="244">
        <v>35176462</v>
      </c>
      <c r="AA101" s="244">
        <v>44552787.350000001</v>
      </c>
      <c r="AB101" s="244">
        <v>31262028.739999998</v>
      </c>
      <c r="AC101" s="244">
        <v>38755663.530000001</v>
      </c>
      <c r="AD101" s="244">
        <v>18436866.039999999</v>
      </c>
      <c r="AE101" s="244">
        <v>13157598</v>
      </c>
      <c r="AF101" s="244">
        <v>11868364.300000001</v>
      </c>
      <c r="AG101" s="244">
        <v>10532972.189999999</v>
      </c>
      <c r="AH101" s="244">
        <v>10756044.76</v>
      </c>
      <c r="AI101" s="93">
        <v>12780911.289999999</v>
      </c>
      <c r="AJ101" s="389">
        <v>22147022.34</v>
      </c>
      <c r="AK101" s="198">
        <f t="shared" ref="AK101:AT106" si="204">IF(ISERROR((O101-C101)/C101)=TRUE,0,(O101-C101)/C101)</f>
        <v>-9.3166007784208985E-2</v>
      </c>
      <c r="AL101" s="199">
        <f t="shared" si="204"/>
        <v>-0.15716211222083512</v>
      </c>
      <c r="AM101" s="200">
        <f t="shared" si="204"/>
        <v>1.9991394545262251E-2</v>
      </c>
      <c r="AN101" s="200">
        <f t="shared" si="204"/>
        <v>0.1999107532277638</v>
      </c>
      <c r="AO101" s="200">
        <f t="shared" si="204"/>
        <v>-1.1405556256935644E-2</v>
      </c>
      <c r="AP101" s="200">
        <f t="shared" si="204"/>
        <v>-5.9078272257567094E-2</v>
      </c>
      <c r="AQ101" s="200">
        <f t="shared" si="204"/>
        <v>-5.7249362795402221E-2</v>
      </c>
      <c r="AR101" s="200">
        <f t="shared" si="204"/>
        <v>-8.9799069634344378E-2</v>
      </c>
      <c r="AS101" s="200">
        <f t="shared" si="204"/>
        <v>-1.9754434241649053E-2</v>
      </c>
      <c r="AT101" s="200">
        <f t="shared" si="204"/>
        <v>-0.12805960460917321</v>
      </c>
      <c r="AU101" s="200">
        <f t="shared" ref="AU101:BF106" si="205">IF(ISERROR((Y101-M101)/M101)=TRUE,0,(Y101-M101)/M101)</f>
        <v>-8.6356538006933228E-2</v>
      </c>
      <c r="AV101" s="200">
        <f t="shared" si="205"/>
        <v>0.11713760974377192</v>
      </c>
      <c r="AW101" s="200">
        <f t="shared" si="205"/>
        <v>0.35792354834670065</v>
      </c>
      <c r="AX101" s="200">
        <f t="shared" si="205"/>
        <v>0.15704313951398599</v>
      </c>
      <c r="AY101" s="200">
        <f t="shared" si="205"/>
        <v>0.59184448429918124</v>
      </c>
      <c r="AZ101" s="200">
        <f t="shared" si="205"/>
        <v>-2.8982437269389604E-2</v>
      </c>
      <c r="BA101" s="200">
        <f t="shared" si="205"/>
        <v>3.5477749348444852E-2</v>
      </c>
      <c r="BB101" s="200">
        <f t="shared" si="205"/>
        <v>0.16565981470960231</v>
      </c>
      <c r="BC101" s="200">
        <f t="shared" si="205"/>
        <v>0.10946382631674918</v>
      </c>
      <c r="BD101" s="333">
        <f t="shared" si="205"/>
        <v>4.6692220148935995E-2</v>
      </c>
      <c r="BE101" s="333">
        <f t="shared" si="205"/>
        <v>5.5473018624070794E-2</v>
      </c>
      <c r="BF101" s="170">
        <f t="shared" si="205"/>
        <v>0.13409253471097246</v>
      </c>
      <c r="BG101" s="92">
        <f t="shared" ref="BG101:BP105" si="206">O101-C101</f>
        <v>-3370771.0500000007</v>
      </c>
      <c r="BH101" s="62">
        <f t="shared" si="206"/>
        <v>-5038153.7099999972</v>
      </c>
      <c r="BI101" s="63">
        <f t="shared" si="206"/>
        <v>477178.78000000119</v>
      </c>
      <c r="BJ101" s="63">
        <f t="shared" si="206"/>
        <v>3163349.8499999996</v>
      </c>
      <c r="BK101" s="63">
        <f t="shared" si="206"/>
        <v>-146600.06000000052</v>
      </c>
      <c r="BL101" s="63">
        <f t="shared" si="206"/>
        <v>-639283.25999999978</v>
      </c>
      <c r="BM101" s="63">
        <f t="shared" si="206"/>
        <v>-576516.33000000007</v>
      </c>
      <c r="BN101" s="63">
        <f t="shared" si="206"/>
        <v>-1013837.0700000003</v>
      </c>
      <c r="BO101" s="63">
        <f t="shared" si="206"/>
        <v>-244030.66000000015</v>
      </c>
      <c r="BP101" s="63">
        <f t="shared" si="206"/>
        <v>-2868086.2699999996</v>
      </c>
      <c r="BQ101" s="63">
        <f t="shared" ref="BQ101:CB105" si="207">Y101-M101</f>
        <v>-2789586.9900000021</v>
      </c>
      <c r="BR101" s="63">
        <f t="shared" si="207"/>
        <v>3688432.5100000016</v>
      </c>
      <c r="BS101" s="63">
        <f t="shared" si="207"/>
        <v>11743291.260000002</v>
      </c>
      <c r="BT101" s="63">
        <f t="shared" si="207"/>
        <v>4243132.3199999966</v>
      </c>
      <c r="BU101" s="63">
        <f t="shared" si="207"/>
        <v>14409275.48</v>
      </c>
      <c r="BV101" s="63">
        <f t="shared" si="207"/>
        <v>-550294.1799999997</v>
      </c>
      <c r="BW101" s="63">
        <f t="shared" si="207"/>
        <v>450808.30000000075</v>
      </c>
      <c r="BX101" s="63">
        <f t="shared" si="207"/>
        <v>1686693.67</v>
      </c>
      <c r="BY101" s="63">
        <f t="shared" si="207"/>
        <v>1039222.1999999993</v>
      </c>
      <c r="BZ101" s="352">
        <f t="shared" si="207"/>
        <v>479819.75999999978</v>
      </c>
      <c r="CA101" s="352">
        <f t="shared" si="207"/>
        <v>671732.68999999948</v>
      </c>
      <c r="CB101" s="350">
        <f t="shared" si="207"/>
        <v>2618613.8000000007</v>
      </c>
      <c r="CC101" s="369"/>
      <c r="CD101" s="61">
        <f>IF(ISERROR(GETPIVOTDATA("VALUE",'CSS WK pvt'!$J$2,"DT_FILE",CD$8,"COMMODITY",CD$6,"TRIM_CAT",TRIM(B101),"TRIM_LINE",A100))=TRUE,0,GETPIVOTDATA("VALUE",'CSS WK pvt'!$J$2,"DT_FILE",CD$8,"COMMODITY",CD$6,"TRIM_CAT",TRIM(B101),"TRIM_LINE",A100))</f>
        <v>15801444</v>
      </c>
    </row>
    <row r="102" spans="1:82" s="38" customFormat="1" x14ac:dyDescent="0.3">
      <c r="A102" s="140"/>
      <c r="B102" s="39" t="s">
        <v>31</v>
      </c>
      <c r="C102" s="92">
        <v>1391044.96</v>
      </c>
      <c r="D102" s="93">
        <v>2684382.66</v>
      </c>
      <c r="E102" s="93">
        <v>1487031.09</v>
      </c>
      <c r="F102" s="35">
        <v>2127939.02</v>
      </c>
      <c r="G102" s="93">
        <v>1088858.58</v>
      </c>
      <c r="H102" s="93">
        <v>500832.47</v>
      </c>
      <c r="I102" s="93">
        <v>477199.2</v>
      </c>
      <c r="J102" s="93">
        <v>553952.81999999995</v>
      </c>
      <c r="K102" s="93">
        <v>453458.14</v>
      </c>
      <c r="L102" s="277">
        <v>724433.6</v>
      </c>
      <c r="M102" s="35">
        <v>1354511.6</v>
      </c>
      <c r="N102" s="93">
        <v>2931678</v>
      </c>
      <c r="O102" s="35">
        <v>1078180.97</v>
      </c>
      <c r="P102" s="93">
        <v>919696.49</v>
      </c>
      <c r="Q102" s="93">
        <v>1029701.93</v>
      </c>
      <c r="R102" s="93">
        <v>674670.46</v>
      </c>
      <c r="S102" s="93">
        <v>550538.9</v>
      </c>
      <c r="T102" s="93">
        <v>396151.71</v>
      </c>
      <c r="U102" s="244">
        <v>632928.89</v>
      </c>
      <c r="V102" s="244">
        <v>338398</v>
      </c>
      <c r="W102" s="244">
        <v>342882.29</v>
      </c>
      <c r="X102" s="277">
        <v>470533.2</v>
      </c>
      <c r="Y102" s="311">
        <v>2145773.48</v>
      </c>
      <c r="Z102" s="244">
        <v>1545901</v>
      </c>
      <c r="AA102" s="244">
        <v>1937584.36</v>
      </c>
      <c r="AB102" s="244">
        <v>1902806.12</v>
      </c>
      <c r="AC102" s="244">
        <v>1553879.64</v>
      </c>
      <c r="AD102" s="244">
        <v>797186.75</v>
      </c>
      <c r="AE102" s="244">
        <v>1089507</v>
      </c>
      <c r="AF102" s="244">
        <v>1465646.3</v>
      </c>
      <c r="AG102" s="244">
        <v>876296.24</v>
      </c>
      <c r="AH102" s="244">
        <v>696345.93</v>
      </c>
      <c r="AI102" s="93">
        <v>868063.85</v>
      </c>
      <c r="AJ102" s="389">
        <v>872729.75</v>
      </c>
      <c r="AK102" s="198">
        <f t="shared" si="204"/>
        <v>-0.2249129244535705</v>
      </c>
      <c r="AL102" s="199">
        <f t="shared" si="204"/>
        <v>-0.65738994529192796</v>
      </c>
      <c r="AM102" s="200">
        <f t="shared" si="204"/>
        <v>-0.30754512335044726</v>
      </c>
      <c r="AN102" s="200">
        <f t="shared" si="204"/>
        <v>-0.68294652541312018</v>
      </c>
      <c r="AO102" s="200">
        <f t="shared" si="204"/>
        <v>-0.49438897749237554</v>
      </c>
      <c r="AP102" s="200">
        <f t="shared" si="204"/>
        <v>-0.20901352502165035</v>
      </c>
      <c r="AQ102" s="200">
        <f t="shared" si="204"/>
        <v>0.32634105421802884</v>
      </c>
      <c r="AR102" s="200">
        <f t="shared" si="204"/>
        <v>-0.38912126126553515</v>
      </c>
      <c r="AS102" s="200">
        <f t="shared" si="204"/>
        <v>-0.24385018206972761</v>
      </c>
      <c r="AT102" s="200">
        <f t="shared" si="204"/>
        <v>-0.35048125873786085</v>
      </c>
      <c r="AU102" s="200">
        <f t="shared" si="205"/>
        <v>0.58416766604287462</v>
      </c>
      <c r="AV102" s="200">
        <f t="shared" si="205"/>
        <v>-0.47269072524335892</v>
      </c>
      <c r="AW102" s="200">
        <f t="shared" si="205"/>
        <v>0.79708640192378855</v>
      </c>
      <c r="AX102" s="200">
        <f t="shared" si="205"/>
        <v>1.0689500728658865</v>
      </c>
      <c r="AY102" s="200">
        <f t="shared" si="205"/>
        <v>0.50905771342974937</v>
      </c>
      <c r="AZ102" s="200">
        <f t="shared" si="205"/>
        <v>0.18159427048280732</v>
      </c>
      <c r="BA102" s="200">
        <f t="shared" si="205"/>
        <v>0.97898277487748808</v>
      </c>
      <c r="BB102" s="200">
        <f t="shared" si="205"/>
        <v>2.6997096390168305</v>
      </c>
      <c r="BC102" s="200">
        <f t="shared" si="205"/>
        <v>0.38450978276564368</v>
      </c>
      <c r="BD102" s="333">
        <f t="shared" si="205"/>
        <v>1.0577720021985948</v>
      </c>
      <c r="BE102" s="333">
        <f t="shared" si="205"/>
        <v>1.5316672085921967</v>
      </c>
      <c r="BF102" s="170">
        <f t="shared" si="205"/>
        <v>0.85476763382477572</v>
      </c>
      <c r="BG102" s="92">
        <f t="shared" si="206"/>
        <v>-312863.99</v>
      </c>
      <c r="BH102" s="62">
        <f t="shared" si="206"/>
        <v>-1764686.1700000002</v>
      </c>
      <c r="BI102" s="63">
        <f t="shared" si="206"/>
        <v>-457329.16000000003</v>
      </c>
      <c r="BJ102" s="63">
        <f t="shared" si="206"/>
        <v>-1453268.56</v>
      </c>
      <c r="BK102" s="63">
        <f t="shared" si="206"/>
        <v>-538319.68000000005</v>
      </c>
      <c r="BL102" s="63">
        <f t="shared" si="206"/>
        <v>-104680.75999999995</v>
      </c>
      <c r="BM102" s="63">
        <f t="shared" si="206"/>
        <v>155729.69</v>
      </c>
      <c r="BN102" s="63">
        <f t="shared" si="206"/>
        <v>-215554.81999999995</v>
      </c>
      <c r="BO102" s="63">
        <f t="shared" si="206"/>
        <v>-110575.85000000003</v>
      </c>
      <c r="BP102" s="63">
        <f t="shared" si="206"/>
        <v>-253900.39999999997</v>
      </c>
      <c r="BQ102" s="63">
        <f t="shared" si="207"/>
        <v>791261.87999999989</v>
      </c>
      <c r="BR102" s="63">
        <f t="shared" si="207"/>
        <v>-1385777</v>
      </c>
      <c r="BS102" s="63">
        <f t="shared" si="207"/>
        <v>859403.39000000013</v>
      </c>
      <c r="BT102" s="63">
        <f t="shared" si="207"/>
        <v>983109.63000000012</v>
      </c>
      <c r="BU102" s="63">
        <f t="shared" si="207"/>
        <v>524177.70999999985</v>
      </c>
      <c r="BV102" s="63">
        <f t="shared" si="207"/>
        <v>122516.29000000004</v>
      </c>
      <c r="BW102" s="63">
        <f t="shared" si="207"/>
        <v>538968.1</v>
      </c>
      <c r="BX102" s="63">
        <f t="shared" si="207"/>
        <v>1069494.5900000001</v>
      </c>
      <c r="BY102" s="63">
        <f t="shared" si="207"/>
        <v>243367.34999999998</v>
      </c>
      <c r="BZ102" s="352">
        <f t="shared" si="207"/>
        <v>357947.93000000005</v>
      </c>
      <c r="CA102" s="352">
        <f t="shared" si="207"/>
        <v>525181.56000000006</v>
      </c>
      <c r="CB102" s="350">
        <f t="shared" si="207"/>
        <v>402196.55</v>
      </c>
      <c r="CC102" s="369"/>
      <c r="CD102" s="61">
        <f>IF(ISERROR(GETPIVOTDATA("VALUE",'CSS WK pvt'!$J$2,"DT_FILE",CD$8,"COMMODITY",CD$6,"TRIM_CAT",TRIM(B102),"TRIM_LINE",A100))=TRUE,0,GETPIVOTDATA("VALUE",'CSS WK pvt'!$J$2,"DT_FILE",CD$8,"COMMODITY",CD$6,"TRIM_CAT",TRIM(B102),"TRIM_LINE",A100))</f>
        <v>644818</v>
      </c>
    </row>
    <row r="103" spans="1:82" s="38" customFormat="1" x14ac:dyDescent="0.3">
      <c r="A103" s="140"/>
      <c r="B103" s="39" t="s">
        <v>32</v>
      </c>
      <c r="C103" s="92">
        <v>5478935.8700000001</v>
      </c>
      <c r="D103" s="93">
        <v>4677909.72</v>
      </c>
      <c r="E103" s="93">
        <v>3281357.8</v>
      </c>
      <c r="F103" s="35">
        <v>1816353.84</v>
      </c>
      <c r="G103" s="93">
        <v>1315954.1599999999</v>
      </c>
      <c r="H103" s="93">
        <v>1094889.77</v>
      </c>
      <c r="I103" s="93">
        <v>965720.14</v>
      </c>
      <c r="J103" s="93">
        <v>1084195.71</v>
      </c>
      <c r="K103" s="93">
        <v>1198135.97</v>
      </c>
      <c r="L103" s="277">
        <v>2647049.7200000002</v>
      </c>
      <c r="M103" s="35">
        <v>4724915.26</v>
      </c>
      <c r="N103" s="93">
        <v>4495689.4000000004</v>
      </c>
      <c r="O103" s="35">
        <v>4676193.21</v>
      </c>
      <c r="P103" s="93">
        <v>3131551.44</v>
      </c>
      <c r="Q103" s="93">
        <v>3225247.06</v>
      </c>
      <c r="R103" s="93">
        <v>2183351.14</v>
      </c>
      <c r="S103" s="93">
        <v>1314597.08</v>
      </c>
      <c r="T103" s="93">
        <v>1121860.6100000001</v>
      </c>
      <c r="U103" s="244">
        <v>1201621.6000000001</v>
      </c>
      <c r="V103" s="244">
        <v>1103216</v>
      </c>
      <c r="W103" s="244">
        <v>1258808.3600000001</v>
      </c>
      <c r="X103" s="277">
        <v>2202191.4500000002</v>
      </c>
      <c r="Y103" s="311">
        <v>3768462.07</v>
      </c>
      <c r="Z103" s="244">
        <v>5171873</v>
      </c>
      <c r="AA103" s="244">
        <v>7325644.3099999996</v>
      </c>
      <c r="AB103" s="244">
        <v>4584289.5</v>
      </c>
      <c r="AC103" s="244">
        <v>3099743.41</v>
      </c>
      <c r="AD103" s="244">
        <v>1923619.43</v>
      </c>
      <c r="AE103" s="244">
        <v>1380303</v>
      </c>
      <c r="AF103" s="244">
        <v>1285790.98</v>
      </c>
      <c r="AG103" s="244">
        <v>1087105.28</v>
      </c>
      <c r="AH103" s="244">
        <v>1011250.18</v>
      </c>
      <c r="AI103" s="93">
        <v>1251192.31</v>
      </c>
      <c r="AJ103" s="389">
        <v>2437822.75</v>
      </c>
      <c r="AK103" s="198">
        <f t="shared" si="204"/>
        <v>-0.14651433764637223</v>
      </c>
      <c r="AL103" s="199">
        <f t="shared" si="204"/>
        <v>-0.33056608027057005</v>
      </c>
      <c r="AM103" s="200">
        <f t="shared" si="204"/>
        <v>-1.7099854212789523E-2</v>
      </c>
      <c r="AN103" s="200">
        <f t="shared" si="204"/>
        <v>0.20205165530962846</v>
      </c>
      <c r="AO103" s="200">
        <f t="shared" si="204"/>
        <v>-1.0312517268837402E-3</v>
      </c>
      <c r="AP103" s="200">
        <f t="shared" si="204"/>
        <v>2.4633383870232055E-2</v>
      </c>
      <c r="AQ103" s="200">
        <f t="shared" si="204"/>
        <v>0.24427517893537984</v>
      </c>
      <c r="AR103" s="200">
        <f t="shared" si="204"/>
        <v>1.7543225659876517E-2</v>
      </c>
      <c r="AS103" s="200">
        <f t="shared" si="204"/>
        <v>5.0638985490102706E-2</v>
      </c>
      <c r="AT103" s="200">
        <f t="shared" si="204"/>
        <v>-0.16805814663730606</v>
      </c>
      <c r="AU103" s="200">
        <f t="shared" si="205"/>
        <v>-0.20242758597113972</v>
      </c>
      <c r="AV103" s="200">
        <f t="shared" si="205"/>
        <v>0.15040709885340378</v>
      </c>
      <c r="AW103" s="200">
        <f t="shared" si="205"/>
        <v>0.56658289788671923</v>
      </c>
      <c r="AX103" s="200">
        <f t="shared" si="205"/>
        <v>0.46390362343848329</v>
      </c>
      <c r="AY103" s="200">
        <f t="shared" si="205"/>
        <v>-3.8912879436901152E-2</v>
      </c>
      <c r="AZ103" s="200">
        <f t="shared" si="205"/>
        <v>-0.11896011834358453</v>
      </c>
      <c r="BA103" s="200">
        <f t="shared" si="205"/>
        <v>4.9981793661066039E-2</v>
      </c>
      <c r="BB103" s="200">
        <f t="shared" si="205"/>
        <v>0.14612365256321805</v>
      </c>
      <c r="BC103" s="200">
        <f t="shared" si="205"/>
        <v>-9.5301482596517953E-2</v>
      </c>
      <c r="BD103" s="333">
        <f t="shared" si="205"/>
        <v>-8.336157198590298E-2</v>
      </c>
      <c r="BE103" s="333">
        <f t="shared" si="205"/>
        <v>-6.0502060853806581E-3</v>
      </c>
      <c r="BF103" s="170">
        <f t="shared" si="205"/>
        <v>0.10699855364527902</v>
      </c>
      <c r="BG103" s="92">
        <f t="shared" si="206"/>
        <v>-802742.66000000015</v>
      </c>
      <c r="BH103" s="62">
        <f t="shared" si="206"/>
        <v>-1546358.2799999998</v>
      </c>
      <c r="BI103" s="63">
        <f t="shared" si="206"/>
        <v>-56110.739999999758</v>
      </c>
      <c r="BJ103" s="63">
        <f t="shared" si="206"/>
        <v>366997.30000000005</v>
      </c>
      <c r="BK103" s="63">
        <f t="shared" si="206"/>
        <v>-1357.0799999998417</v>
      </c>
      <c r="BL103" s="63">
        <f t="shared" si="206"/>
        <v>26970.840000000084</v>
      </c>
      <c r="BM103" s="63">
        <f t="shared" si="206"/>
        <v>235901.46000000008</v>
      </c>
      <c r="BN103" s="63">
        <f t="shared" si="206"/>
        <v>19020.290000000037</v>
      </c>
      <c r="BO103" s="63">
        <f t="shared" si="206"/>
        <v>60672.39000000013</v>
      </c>
      <c r="BP103" s="63">
        <f t="shared" si="206"/>
        <v>-444858.27</v>
      </c>
      <c r="BQ103" s="63">
        <f t="shared" si="207"/>
        <v>-956453.19</v>
      </c>
      <c r="BR103" s="63">
        <f t="shared" si="207"/>
        <v>676183.59999999963</v>
      </c>
      <c r="BS103" s="63">
        <f t="shared" si="207"/>
        <v>2649451.0999999996</v>
      </c>
      <c r="BT103" s="63">
        <f t="shared" si="207"/>
        <v>1452738.06</v>
      </c>
      <c r="BU103" s="63">
        <f t="shared" si="207"/>
        <v>-125503.64999999991</v>
      </c>
      <c r="BV103" s="63">
        <f t="shared" si="207"/>
        <v>-259731.7100000002</v>
      </c>
      <c r="BW103" s="63">
        <f t="shared" si="207"/>
        <v>65705.919999999925</v>
      </c>
      <c r="BX103" s="63">
        <f t="shared" si="207"/>
        <v>163930.36999999988</v>
      </c>
      <c r="BY103" s="63">
        <f t="shared" si="207"/>
        <v>-114516.32000000007</v>
      </c>
      <c r="BZ103" s="352">
        <f t="shared" si="207"/>
        <v>-91965.819999999949</v>
      </c>
      <c r="CA103" s="352">
        <f t="shared" si="207"/>
        <v>-7616.0500000000466</v>
      </c>
      <c r="CB103" s="350">
        <f t="shared" si="207"/>
        <v>235631.29999999981</v>
      </c>
      <c r="CC103" s="369"/>
      <c r="CD103" s="61">
        <f>IF(ISERROR(GETPIVOTDATA("VALUE",'CSS WK pvt'!$J$2,"DT_FILE",CD$8,"COMMODITY",CD$6,"TRIM_CAT",TRIM(B103),"TRIM_LINE",A100))=TRUE,0,GETPIVOTDATA("VALUE",'CSS WK pvt'!$J$2,"DT_FILE",CD$8,"COMMODITY",CD$6,"TRIM_CAT",TRIM(B103),"TRIM_LINE",A100))</f>
        <v>1647994</v>
      </c>
    </row>
    <row r="104" spans="1:82" s="38" customFormat="1" x14ac:dyDescent="0.3">
      <c r="A104" s="140"/>
      <c r="B104" s="39" t="s">
        <v>33</v>
      </c>
      <c r="C104" s="92">
        <v>7250632.9000000004</v>
      </c>
      <c r="D104" s="93">
        <v>6679212.4500000002</v>
      </c>
      <c r="E104" s="93">
        <v>5376709.6699999999</v>
      </c>
      <c r="F104" s="35">
        <v>3311699.8</v>
      </c>
      <c r="G104" s="93">
        <v>2619689.5699999998</v>
      </c>
      <c r="H104" s="93">
        <v>2347388.83</v>
      </c>
      <c r="I104" s="93">
        <v>1988217.92</v>
      </c>
      <c r="J104" s="93">
        <v>2434945.7400000002</v>
      </c>
      <c r="K104" s="93">
        <v>2361970.15</v>
      </c>
      <c r="L104" s="277">
        <v>4233004.59</v>
      </c>
      <c r="M104" s="35">
        <v>6358230.6500000004</v>
      </c>
      <c r="N104" s="93">
        <v>5867967.5599999996</v>
      </c>
      <c r="O104" s="35">
        <v>6152802.6200000001</v>
      </c>
      <c r="P104" s="93">
        <v>4269375.71</v>
      </c>
      <c r="Q104" s="93">
        <v>4731681.5599999996</v>
      </c>
      <c r="R104" s="93">
        <v>3414896.16</v>
      </c>
      <c r="S104" s="93">
        <v>2423654.29</v>
      </c>
      <c r="T104" s="93">
        <v>2131641.79</v>
      </c>
      <c r="U104" s="244">
        <v>2116487.48</v>
      </c>
      <c r="V104" s="244">
        <v>2152170</v>
      </c>
      <c r="W104" s="244">
        <v>2313246.0099999998</v>
      </c>
      <c r="X104" s="277">
        <v>3412201.84</v>
      </c>
      <c r="Y104" s="311">
        <v>5259509.83</v>
      </c>
      <c r="Z104" s="244">
        <v>6753170</v>
      </c>
      <c r="AA104" s="244">
        <v>9117029.9100000001</v>
      </c>
      <c r="AB104" s="244">
        <v>6197913.0099999998</v>
      </c>
      <c r="AC104" s="244">
        <v>4844081.88</v>
      </c>
      <c r="AD104" s="244">
        <v>3169541.63</v>
      </c>
      <c r="AE104" s="244">
        <v>2390632</v>
      </c>
      <c r="AF104" s="244">
        <v>2333583.54</v>
      </c>
      <c r="AG104" s="244">
        <v>2192753.63</v>
      </c>
      <c r="AH104" s="244">
        <v>1740763.64</v>
      </c>
      <c r="AI104" s="93">
        <v>2438190.5499999998</v>
      </c>
      <c r="AJ104" s="389">
        <v>4040401.62</v>
      </c>
      <c r="AK104" s="198">
        <f t="shared" si="204"/>
        <v>-0.15141164849209235</v>
      </c>
      <c r="AL104" s="199">
        <f t="shared" si="204"/>
        <v>-0.36079653971779263</v>
      </c>
      <c r="AM104" s="200">
        <f t="shared" si="204"/>
        <v>-0.11996707086473582</v>
      </c>
      <c r="AN104" s="200">
        <f t="shared" si="204"/>
        <v>3.1161145705296218E-2</v>
      </c>
      <c r="AO104" s="200">
        <f t="shared" si="204"/>
        <v>-7.4831492343575584E-2</v>
      </c>
      <c r="AP104" s="200">
        <f t="shared" si="204"/>
        <v>-9.1909374894656892E-2</v>
      </c>
      <c r="AQ104" s="200">
        <f t="shared" si="204"/>
        <v>6.4514839500088628E-2</v>
      </c>
      <c r="AR104" s="200">
        <f t="shared" si="204"/>
        <v>-0.11613225516885653</v>
      </c>
      <c r="AS104" s="200">
        <f t="shared" si="204"/>
        <v>-2.062860108541174E-2</v>
      </c>
      <c r="AT104" s="200">
        <f t="shared" si="204"/>
        <v>-0.19390547129078356</v>
      </c>
      <c r="AU104" s="200">
        <f t="shared" si="205"/>
        <v>-0.1728029196298502</v>
      </c>
      <c r="AV104" s="200">
        <f t="shared" si="205"/>
        <v>0.15085332884832794</v>
      </c>
      <c r="AW104" s="200">
        <f t="shared" si="205"/>
        <v>0.48176863017913613</v>
      </c>
      <c r="AX104" s="200">
        <f t="shared" si="205"/>
        <v>0.45171412192252336</v>
      </c>
      <c r="AY104" s="200">
        <f t="shared" si="205"/>
        <v>2.3754836113696609E-2</v>
      </c>
      <c r="AZ104" s="200">
        <f t="shared" si="205"/>
        <v>-7.1848313537006714E-2</v>
      </c>
      <c r="BA104" s="200">
        <f t="shared" si="205"/>
        <v>-1.3625000123264295E-2</v>
      </c>
      <c r="BB104" s="200">
        <f t="shared" si="205"/>
        <v>9.4735311977534459E-2</v>
      </c>
      <c r="BC104" s="200">
        <f t="shared" si="205"/>
        <v>3.603430245663438E-2</v>
      </c>
      <c r="BD104" s="333">
        <f t="shared" si="205"/>
        <v>-0.19115885826863124</v>
      </c>
      <c r="BE104" s="333">
        <f t="shared" si="205"/>
        <v>5.4012646929843859E-2</v>
      </c>
      <c r="BF104" s="170">
        <f t="shared" si="205"/>
        <v>0.1841039333124562</v>
      </c>
      <c r="BG104" s="92">
        <f t="shared" si="206"/>
        <v>-1097830.2800000003</v>
      </c>
      <c r="BH104" s="62">
        <f t="shared" si="206"/>
        <v>-2409836.7400000002</v>
      </c>
      <c r="BI104" s="63">
        <f t="shared" si="206"/>
        <v>-645028.11000000034</v>
      </c>
      <c r="BJ104" s="63">
        <f t="shared" si="206"/>
        <v>103196.36000000034</v>
      </c>
      <c r="BK104" s="63">
        <f t="shared" si="206"/>
        <v>-196035.2799999998</v>
      </c>
      <c r="BL104" s="63">
        <f t="shared" si="206"/>
        <v>-215747.04000000004</v>
      </c>
      <c r="BM104" s="63">
        <f t="shared" si="206"/>
        <v>128269.56000000006</v>
      </c>
      <c r="BN104" s="63">
        <f t="shared" si="206"/>
        <v>-282775.74000000022</v>
      </c>
      <c r="BO104" s="63">
        <f t="shared" si="206"/>
        <v>-48724.14000000013</v>
      </c>
      <c r="BP104" s="63">
        <f t="shared" si="206"/>
        <v>-820802.75</v>
      </c>
      <c r="BQ104" s="63">
        <f t="shared" si="207"/>
        <v>-1098720.8200000003</v>
      </c>
      <c r="BR104" s="63">
        <f t="shared" si="207"/>
        <v>885202.44000000041</v>
      </c>
      <c r="BS104" s="63">
        <f t="shared" si="207"/>
        <v>2964227.29</v>
      </c>
      <c r="BT104" s="63">
        <f t="shared" si="207"/>
        <v>1928537.2999999998</v>
      </c>
      <c r="BU104" s="63">
        <f t="shared" si="207"/>
        <v>112400.3200000003</v>
      </c>
      <c r="BV104" s="63">
        <f t="shared" si="207"/>
        <v>-245354.53000000026</v>
      </c>
      <c r="BW104" s="63">
        <f t="shared" si="207"/>
        <v>-33022.290000000037</v>
      </c>
      <c r="BX104" s="63">
        <f t="shared" si="207"/>
        <v>201941.75</v>
      </c>
      <c r="BY104" s="63">
        <f t="shared" si="207"/>
        <v>76266.149999999907</v>
      </c>
      <c r="BZ104" s="352">
        <f t="shared" si="207"/>
        <v>-411406.3600000001</v>
      </c>
      <c r="CA104" s="352">
        <f t="shared" si="207"/>
        <v>124944.54000000004</v>
      </c>
      <c r="CB104" s="350">
        <f t="shared" si="207"/>
        <v>628199.78000000026</v>
      </c>
      <c r="CC104" s="369"/>
      <c r="CD104" s="61">
        <f>IF(ISERROR(GETPIVOTDATA("VALUE",'CSS WK pvt'!$J$2,"DT_FILE",CD$8,"COMMODITY",CD$6,"TRIM_CAT",TRIM(B104),"TRIM_LINE",A100))=TRUE,0,GETPIVOTDATA("VALUE",'CSS WK pvt'!$J$2,"DT_FILE",CD$8,"COMMODITY",CD$6,"TRIM_CAT",TRIM(B104),"TRIM_LINE",A100))</f>
        <v>2679600</v>
      </c>
    </row>
    <row r="105" spans="1:82" s="38" customFormat="1" x14ac:dyDescent="0.3">
      <c r="A105" s="140"/>
      <c r="B105" s="39" t="s">
        <v>34</v>
      </c>
      <c r="C105" s="92">
        <v>5033692.87</v>
      </c>
      <c r="D105" s="93">
        <v>4438890.76</v>
      </c>
      <c r="E105" s="93">
        <v>4351068.5999999996</v>
      </c>
      <c r="F105" s="35">
        <v>2838548.63</v>
      </c>
      <c r="G105" s="93">
        <v>2347740.23</v>
      </c>
      <c r="H105" s="93">
        <v>2741400.04</v>
      </c>
      <c r="I105" s="93">
        <v>1832766.26</v>
      </c>
      <c r="J105" s="93">
        <v>2841882</v>
      </c>
      <c r="K105" s="93">
        <v>1984507.15</v>
      </c>
      <c r="L105" s="277">
        <v>3803116.56</v>
      </c>
      <c r="M105" s="35">
        <v>4943783.0599999996</v>
      </c>
      <c r="N105" s="93">
        <v>5258266</v>
      </c>
      <c r="O105" s="35">
        <v>4693410.74</v>
      </c>
      <c r="P105" s="93">
        <v>3294334.76</v>
      </c>
      <c r="Q105" s="93">
        <v>4926114.49</v>
      </c>
      <c r="R105" s="93">
        <v>3008563.31</v>
      </c>
      <c r="S105" s="93">
        <v>2785843.95</v>
      </c>
      <c r="T105" s="93">
        <v>2669934.02</v>
      </c>
      <c r="U105" s="244">
        <v>2757886.54</v>
      </c>
      <c r="V105" s="244">
        <v>2623916</v>
      </c>
      <c r="W105" s="244">
        <v>2671676.19</v>
      </c>
      <c r="X105" s="277">
        <v>2907475.26</v>
      </c>
      <c r="Y105" s="311">
        <v>5291257.03</v>
      </c>
      <c r="Z105" s="244">
        <v>5252952</v>
      </c>
      <c r="AA105" s="244">
        <v>6611908.4299999997</v>
      </c>
      <c r="AB105" s="244">
        <v>5474126.1900000004</v>
      </c>
      <c r="AC105" s="244">
        <v>4644273.38</v>
      </c>
      <c r="AD105" s="244">
        <v>3246336.33</v>
      </c>
      <c r="AE105" s="244">
        <v>2330179</v>
      </c>
      <c r="AF105" s="244">
        <v>3210457.18</v>
      </c>
      <c r="AG105" s="244">
        <v>2445255.5</v>
      </c>
      <c r="AH105" s="244">
        <v>1472384.9</v>
      </c>
      <c r="AI105" s="93">
        <v>2947861.21</v>
      </c>
      <c r="AJ105" s="389">
        <v>4148758.19</v>
      </c>
      <c r="AK105" s="198">
        <f t="shared" si="204"/>
        <v>-6.7600892384202985E-2</v>
      </c>
      <c r="AL105" s="199">
        <f t="shared" si="204"/>
        <v>-0.25784730057200145</v>
      </c>
      <c r="AM105" s="200">
        <f t="shared" si="204"/>
        <v>0.13216199119453106</v>
      </c>
      <c r="AN105" s="200">
        <f t="shared" si="204"/>
        <v>5.9894932996092505E-2</v>
      </c>
      <c r="AO105" s="200">
        <f t="shared" si="204"/>
        <v>0.18660655655246841</v>
      </c>
      <c r="AP105" s="200">
        <f t="shared" si="204"/>
        <v>-2.6069168657340509E-2</v>
      </c>
      <c r="AQ105" s="200">
        <f t="shared" si="204"/>
        <v>0.50476719273520454</v>
      </c>
      <c r="AR105" s="200">
        <f t="shared" si="204"/>
        <v>-7.6697765776341173E-2</v>
      </c>
      <c r="AS105" s="200">
        <f t="shared" si="204"/>
        <v>0.34626685018494396</v>
      </c>
      <c r="AT105" s="200">
        <f t="shared" si="204"/>
        <v>-0.23550193265704175</v>
      </c>
      <c r="AU105" s="200">
        <f t="shared" si="205"/>
        <v>7.0285035929550016E-2</v>
      </c>
      <c r="AV105" s="200">
        <f t="shared" si="205"/>
        <v>-1.0105993116361935E-3</v>
      </c>
      <c r="AW105" s="200">
        <f t="shared" si="205"/>
        <v>0.4087640729266323</v>
      </c>
      <c r="AX105" s="200">
        <f t="shared" si="205"/>
        <v>0.66167878761659327</v>
      </c>
      <c r="AY105" s="200">
        <f t="shared" si="205"/>
        <v>-5.7213674300939828E-2</v>
      </c>
      <c r="AZ105" s="200">
        <f t="shared" si="205"/>
        <v>7.9032081262734005E-2</v>
      </c>
      <c r="BA105" s="200">
        <f t="shared" si="205"/>
        <v>-0.16356442003867452</v>
      </c>
      <c r="BB105" s="200">
        <f t="shared" si="205"/>
        <v>0.20244813390557126</v>
      </c>
      <c r="BC105" s="200">
        <f t="shared" si="205"/>
        <v>-0.11335892012439353</v>
      </c>
      <c r="BD105" s="333">
        <f t="shared" si="205"/>
        <v>-0.43885974246126785</v>
      </c>
      <c r="BE105" s="333">
        <f t="shared" si="205"/>
        <v>0.10337518484977778</v>
      </c>
      <c r="BF105" s="170">
        <f t="shared" si="205"/>
        <v>0.42692811425676597</v>
      </c>
      <c r="BG105" s="92">
        <f t="shared" si="206"/>
        <v>-340282.12999999989</v>
      </c>
      <c r="BH105" s="62">
        <f t="shared" si="206"/>
        <v>-1144556</v>
      </c>
      <c r="BI105" s="63">
        <f t="shared" si="206"/>
        <v>575045.8900000006</v>
      </c>
      <c r="BJ105" s="63">
        <f t="shared" si="206"/>
        <v>170014.68000000017</v>
      </c>
      <c r="BK105" s="63">
        <f t="shared" si="206"/>
        <v>438103.7200000002</v>
      </c>
      <c r="BL105" s="63">
        <f t="shared" si="206"/>
        <v>-71466.020000000019</v>
      </c>
      <c r="BM105" s="63">
        <f t="shared" si="206"/>
        <v>925120.28</v>
      </c>
      <c r="BN105" s="63">
        <f t="shared" si="206"/>
        <v>-217966</v>
      </c>
      <c r="BO105" s="63">
        <f t="shared" si="206"/>
        <v>687169.04</v>
      </c>
      <c r="BP105" s="63">
        <f t="shared" si="206"/>
        <v>-895641.30000000028</v>
      </c>
      <c r="BQ105" s="63">
        <f t="shared" si="207"/>
        <v>347473.97000000067</v>
      </c>
      <c r="BR105" s="63">
        <f t="shared" si="207"/>
        <v>-5314</v>
      </c>
      <c r="BS105" s="63">
        <f t="shared" si="207"/>
        <v>1918497.6899999995</v>
      </c>
      <c r="BT105" s="63">
        <f t="shared" si="207"/>
        <v>2179791.4300000006</v>
      </c>
      <c r="BU105" s="63">
        <f t="shared" si="207"/>
        <v>-281841.11000000034</v>
      </c>
      <c r="BV105" s="63">
        <f t="shared" si="207"/>
        <v>237773.02000000002</v>
      </c>
      <c r="BW105" s="63">
        <f t="shared" si="207"/>
        <v>-455664.95000000019</v>
      </c>
      <c r="BX105" s="63">
        <f t="shared" si="207"/>
        <v>540523.16000000015</v>
      </c>
      <c r="BY105" s="63">
        <f t="shared" si="207"/>
        <v>-312631.04000000004</v>
      </c>
      <c r="BZ105" s="352">
        <f t="shared" si="207"/>
        <v>-1151531.1000000001</v>
      </c>
      <c r="CA105" s="352">
        <f t="shared" si="207"/>
        <v>276185.02</v>
      </c>
      <c r="CB105" s="350">
        <f t="shared" si="207"/>
        <v>1241282.9300000002</v>
      </c>
      <c r="CC105" s="369"/>
      <c r="CD105" s="61">
        <f>IF(ISERROR(GETPIVOTDATA("VALUE",'CSS WK pvt'!$J$2,"DT_FILE",CD$8,"COMMODITY",CD$6,"TRIM_CAT",TRIM(B105),"TRIM_LINE",A100))=TRUE,0,GETPIVOTDATA("VALUE",'CSS WK pvt'!$J$2,"DT_FILE",CD$8,"COMMODITY",CD$6,"TRIM_CAT",TRIM(B105),"TRIM_LINE",A100))</f>
        <v>2485270</v>
      </c>
    </row>
    <row r="106" spans="1:82" s="123" customFormat="1" x14ac:dyDescent="0.3">
      <c r="A106" s="141"/>
      <c r="B106" s="39" t="s">
        <v>35</v>
      </c>
      <c r="C106" s="124">
        <f>SUM(C101:C105)</f>
        <v>55334573.739999995</v>
      </c>
      <c r="D106" s="125">
        <f t="shared" ref="D106:CD106" si="208">SUM(D101:D105)</f>
        <v>50537445.719999999</v>
      </c>
      <c r="E106" s="125">
        <f t="shared" si="208"/>
        <v>38365376.43</v>
      </c>
      <c r="F106" s="126">
        <f t="shared" si="208"/>
        <v>25918351.66</v>
      </c>
      <c r="G106" s="125">
        <f t="shared" si="208"/>
        <v>20225632.300000001</v>
      </c>
      <c r="H106" s="125">
        <f t="shared" si="208"/>
        <v>17505465</v>
      </c>
      <c r="I106" s="125">
        <f t="shared" si="208"/>
        <v>15334169.84</v>
      </c>
      <c r="J106" s="125">
        <f t="shared" si="208"/>
        <v>18205038.340000004</v>
      </c>
      <c r="K106" s="125">
        <f t="shared" si="208"/>
        <v>18351280.670000002</v>
      </c>
      <c r="L106" s="278">
        <f t="shared" si="208"/>
        <v>33804099.280000001</v>
      </c>
      <c r="M106" s="126">
        <f t="shared" si="208"/>
        <v>49684576.549999997</v>
      </c>
      <c r="N106" s="125">
        <f t="shared" si="208"/>
        <v>50041630.449999996</v>
      </c>
      <c r="O106" s="126">
        <f t="shared" si="208"/>
        <v>49410083.630000003</v>
      </c>
      <c r="P106" s="125">
        <f t="shared" si="208"/>
        <v>38633854.82</v>
      </c>
      <c r="Q106" s="125">
        <f t="shared" si="208"/>
        <v>38259133.089999996</v>
      </c>
      <c r="R106" s="125">
        <f t="shared" si="208"/>
        <v>28268641.289999999</v>
      </c>
      <c r="S106" s="125">
        <f t="shared" si="208"/>
        <v>19781423.919999998</v>
      </c>
      <c r="T106" s="125">
        <f t="shared" si="208"/>
        <v>16501258.760000002</v>
      </c>
      <c r="U106" s="125">
        <f t="shared" si="208"/>
        <v>16202674.5</v>
      </c>
      <c r="V106" s="125">
        <f t="shared" si="208"/>
        <v>16493925</v>
      </c>
      <c r="W106" s="125">
        <f t="shared" si="208"/>
        <v>18695791.449999999</v>
      </c>
      <c r="X106" s="278">
        <f t="shared" si="208"/>
        <v>28520810.289999999</v>
      </c>
      <c r="Y106" s="126">
        <f t="shared" si="208"/>
        <v>45978551.399999999</v>
      </c>
      <c r="Z106" s="125">
        <f t="shared" si="208"/>
        <v>53900358</v>
      </c>
      <c r="AA106" s="125">
        <f t="shared" si="208"/>
        <v>69544954.360000014</v>
      </c>
      <c r="AB106" s="125">
        <f t="shared" si="208"/>
        <v>49421163.559999995</v>
      </c>
      <c r="AC106" s="125">
        <f t="shared" si="208"/>
        <v>52897641.840000004</v>
      </c>
      <c r="AD106" s="125">
        <f t="shared" si="208"/>
        <v>27573550.18</v>
      </c>
      <c r="AE106" s="125">
        <f t="shared" si="208"/>
        <v>20348219</v>
      </c>
      <c r="AF106" s="125">
        <f t="shared" si="208"/>
        <v>20163842.300000001</v>
      </c>
      <c r="AG106" s="125">
        <f t="shared" si="208"/>
        <v>17134382.84</v>
      </c>
      <c r="AH106" s="125">
        <f>SUM(AH101:AH105)</f>
        <v>15676789.41</v>
      </c>
      <c r="AI106" s="125">
        <f>SUM(AI101:AI105)</f>
        <v>20286219.210000001</v>
      </c>
      <c r="AJ106" s="135">
        <f>SUM(AJ101:AJ105)</f>
        <v>33646734.649999999</v>
      </c>
      <c r="AK106" s="202">
        <f t="shared" si="204"/>
        <v>-0.1070666982606089</v>
      </c>
      <c r="AL106" s="203">
        <f t="shared" si="204"/>
        <v>-0.23554001850333323</v>
      </c>
      <c r="AM106" s="204">
        <f t="shared" si="204"/>
        <v>-2.7692505557413497E-3</v>
      </c>
      <c r="AN106" s="204">
        <f t="shared" si="204"/>
        <v>9.0680520923219807E-2</v>
      </c>
      <c r="AO106" s="204">
        <f t="shared" si="204"/>
        <v>-2.1962644895902841E-2</v>
      </c>
      <c r="AP106" s="204">
        <f t="shared" si="204"/>
        <v>-5.7365299350802638E-2</v>
      </c>
      <c r="AQ106" s="204">
        <f t="shared" si="204"/>
        <v>5.6638518358813235E-2</v>
      </c>
      <c r="AR106" s="204">
        <f t="shared" si="204"/>
        <v>-9.3991196724939344E-2</v>
      </c>
      <c r="AS106" s="204">
        <f t="shared" si="204"/>
        <v>1.877311922776E-2</v>
      </c>
      <c r="AT106" s="204">
        <f t="shared" si="204"/>
        <v>-0.1562913700565845</v>
      </c>
      <c r="AU106" s="204">
        <f t="shared" si="205"/>
        <v>-7.4591058379464018E-2</v>
      </c>
      <c r="AV106" s="204">
        <f t="shared" si="205"/>
        <v>7.7110348230070611E-2</v>
      </c>
      <c r="AW106" s="204">
        <f t="shared" si="205"/>
        <v>0.40750529549346587</v>
      </c>
      <c r="AX106" s="204">
        <f t="shared" si="205"/>
        <v>0.27921906292445903</v>
      </c>
      <c r="AY106" s="204">
        <f t="shared" si="205"/>
        <v>0.38261475281117013</v>
      </c>
      <c r="AZ106" s="204">
        <f t="shared" si="205"/>
        <v>-2.4588769685435399E-2</v>
      </c>
      <c r="BA106" s="204">
        <f t="shared" si="205"/>
        <v>2.8652895883139337E-2</v>
      </c>
      <c r="BB106" s="204">
        <f t="shared" si="205"/>
        <v>0.22195782717366458</v>
      </c>
      <c r="BC106" s="204">
        <f t="shared" si="205"/>
        <v>5.7503367113867519E-2</v>
      </c>
      <c r="BD106" s="334">
        <f t="shared" si="205"/>
        <v>-4.9541609410737583E-2</v>
      </c>
      <c r="BE106" s="334">
        <f t="shared" si="205"/>
        <v>8.5068758081381021E-2</v>
      </c>
      <c r="BF106" s="213">
        <f t="shared" si="205"/>
        <v>0.17972576192189244</v>
      </c>
      <c r="BG106" s="124">
        <f t="shared" si="195"/>
        <v>-5924490.1100000013</v>
      </c>
      <c r="BH106" s="127">
        <f t="shared" si="195"/>
        <v>-11903590.899999997</v>
      </c>
      <c r="BI106" s="128">
        <f t="shared" si="195"/>
        <v>-106243.33999999834</v>
      </c>
      <c r="BJ106" s="128">
        <f t="shared" si="195"/>
        <v>2350289.6300000004</v>
      </c>
      <c r="BK106" s="128">
        <f t="shared" ref="BK106:BL106" si="209">SUM(BK101:BK105)</f>
        <v>-444208.38</v>
      </c>
      <c r="BL106" s="128">
        <f t="shared" si="209"/>
        <v>-1004206.2399999998</v>
      </c>
      <c r="BM106" s="128">
        <f t="shared" ref="BM106:BN106" si="210">SUM(BM101:BM105)</f>
        <v>868504.66000000015</v>
      </c>
      <c r="BN106" s="128">
        <f t="shared" si="210"/>
        <v>-1711113.3400000003</v>
      </c>
      <c r="BO106" s="128">
        <f t="shared" ref="BO106:BP106" si="211">SUM(BO101:BO105)</f>
        <v>344510.77999999985</v>
      </c>
      <c r="BP106" s="128">
        <f t="shared" si="211"/>
        <v>-5283288.99</v>
      </c>
      <c r="BQ106" s="128">
        <f t="shared" ref="BQ106:BR106" si="212">SUM(BQ101:BQ105)</f>
        <v>-3706025.1500000018</v>
      </c>
      <c r="BR106" s="128">
        <f t="shared" si="212"/>
        <v>3858727.5500000017</v>
      </c>
      <c r="BS106" s="128">
        <f t="shared" ref="BS106:BT106" si="213">SUM(BS101:BS105)</f>
        <v>20134870.730000004</v>
      </c>
      <c r="BT106" s="128">
        <f t="shared" si="213"/>
        <v>10787308.739999995</v>
      </c>
      <c r="BU106" s="128">
        <f t="shared" ref="BU106:BV106" si="214">SUM(BU101:BU105)</f>
        <v>14638508.75</v>
      </c>
      <c r="BV106" s="128">
        <f t="shared" si="214"/>
        <v>-695091.1100000001</v>
      </c>
      <c r="BW106" s="128">
        <f t="shared" ref="BW106:BX106" si="215">SUM(BW101:BW105)</f>
        <v>566795.08000000054</v>
      </c>
      <c r="BX106" s="128">
        <f t="shared" si="215"/>
        <v>3662583.54</v>
      </c>
      <c r="BY106" s="128">
        <f t="shared" ref="BY106:BZ106" si="216">SUM(BY101:BY105)</f>
        <v>931708.33999999915</v>
      </c>
      <c r="BZ106" s="351">
        <f t="shared" si="216"/>
        <v>-817135.59000000032</v>
      </c>
      <c r="CA106" s="351">
        <f>SUM(CA101:CA105)</f>
        <v>1590427.7599999995</v>
      </c>
      <c r="CB106" s="351">
        <f>SUM(CB101:CB105)</f>
        <v>5125924.3600000013</v>
      </c>
      <c r="CC106" s="370"/>
      <c r="CD106" s="43">
        <f t="shared" si="208"/>
        <v>23259126</v>
      </c>
    </row>
    <row r="107" spans="1:82" s="57" customFormat="1" x14ac:dyDescent="0.3">
      <c r="A107" s="140">
        <f>+A100+1</f>
        <v>15</v>
      </c>
      <c r="B107" s="81" t="s">
        <v>26</v>
      </c>
      <c r="C107" s="82"/>
      <c r="D107" s="83"/>
      <c r="E107" s="83"/>
      <c r="F107" s="83"/>
      <c r="G107" s="83"/>
      <c r="H107" s="83"/>
      <c r="I107" s="83"/>
      <c r="J107" s="83"/>
      <c r="K107" s="83"/>
      <c r="L107" s="271"/>
      <c r="M107" s="84"/>
      <c r="N107" s="83"/>
      <c r="O107" s="84"/>
      <c r="P107" s="83"/>
      <c r="Q107" s="83"/>
      <c r="R107" s="83"/>
      <c r="S107" s="83"/>
      <c r="T107" s="83"/>
      <c r="U107" s="238"/>
      <c r="V107" s="238"/>
      <c r="W107" s="238"/>
      <c r="X107" s="271"/>
      <c r="Y107" s="298"/>
      <c r="Z107" s="238"/>
      <c r="AA107" s="238"/>
      <c r="AB107" s="238"/>
      <c r="AC107" s="238"/>
      <c r="AD107" s="238"/>
      <c r="AE107" s="238"/>
      <c r="AF107" s="238"/>
      <c r="AG107" s="238"/>
      <c r="AH107" s="238"/>
      <c r="AI107" s="83"/>
      <c r="AJ107" s="381"/>
      <c r="AK107" s="206"/>
      <c r="AL107" s="207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330"/>
      <c r="BE107" s="330"/>
      <c r="BF107" s="209"/>
      <c r="BG107" s="82"/>
      <c r="BH107" s="85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343"/>
      <c r="CA107" s="343"/>
      <c r="CB107" s="343"/>
      <c r="CC107" s="367"/>
      <c r="CD107" s="84"/>
    </row>
    <row r="108" spans="1:82" s="57" customFormat="1" x14ac:dyDescent="0.3">
      <c r="A108" s="140"/>
      <c r="B108" s="58" t="s">
        <v>30</v>
      </c>
      <c r="C108" s="97">
        <v>185198</v>
      </c>
      <c r="D108" s="98">
        <v>185039</v>
      </c>
      <c r="E108" s="98">
        <v>189379</v>
      </c>
      <c r="F108" s="34">
        <v>171162</v>
      </c>
      <c r="G108" s="98">
        <v>194813</v>
      </c>
      <c r="H108" s="98">
        <v>188339</v>
      </c>
      <c r="I108" s="98">
        <v>183726</v>
      </c>
      <c r="J108" s="98">
        <v>205501</v>
      </c>
      <c r="K108" s="98">
        <v>183651</v>
      </c>
      <c r="L108" s="280">
        <v>206003</v>
      </c>
      <c r="M108" s="34">
        <v>210961</v>
      </c>
      <c r="N108" s="98">
        <v>195069</v>
      </c>
      <c r="O108" s="34">
        <v>209156</v>
      </c>
      <c r="P108" s="98">
        <v>196489</v>
      </c>
      <c r="Q108" s="98">
        <v>194099</v>
      </c>
      <c r="R108" s="98">
        <v>202340</v>
      </c>
      <c r="S108" s="98">
        <v>203429</v>
      </c>
      <c r="T108" s="98">
        <v>197356</v>
      </c>
      <c r="U108" s="246">
        <v>195248</v>
      </c>
      <c r="V108" s="246">
        <v>202422</v>
      </c>
      <c r="W108" s="246">
        <v>193345</v>
      </c>
      <c r="X108" s="280">
        <v>200835</v>
      </c>
      <c r="Y108" s="313">
        <v>198771</v>
      </c>
      <c r="Z108" s="246">
        <v>195864</v>
      </c>
      <c r="AA108" s="246">
        <v>245426</v>
      </c>
      <c r="AB108" s="246">
        <v>200871</v>
      </c>
      <c r="AC108" s="246">
        <v>195101</v>
      </c>
      <c r="AD108" s="246">
        <v>212842</v>
      </c>
      <c r="AE108" s="246">
        <v>204469</v>
      </c>
      <c r="AF108" s="246">
        <v>208108</v>
      </c>
      <c r="AG108" s="246">
        <v>201381</v>
      </c>
      <c r="AH108" s="246">
        <v>209858</v>
      </c>
      <c r="AI108" s="98">
        <v>216749</v>
      </c>
      <c r="AJ108" s="391">
        <v>208916</v>
      </c>
      <c r="AK108" s="198">
        <f t="shared" ref="AK108:AT113" si="217">IF(ISERROR((O108-C108)/C108)=TRUE,0,(O108-C108)/C108)</f>
        <v>0.12936424799403881</v>
      </c>
      <c r="AL108" s="199">
        <f t="shared" si="217"/>
        <v>6.1878847161949642E-2</v>
      </c>
      <c r="AM108" s="200">
        <f t="shared" si="217"/>
        <v>2.4923565970883785E-2</v>
      </c>
      <c r="AN108" s="200">
        <f t="shared" si="217"/>
        <v>0.18215491756347787</v>
      </c>
      <c r="AO108" s="200">
        <f t="shared" si="217"/>
        <v>4.4227027970412655E-2</v>
      </c>
      <c r="AP108" s="200">
        <f t="shared" si="217"/>
        <v>4.7876435576274697E-2</v>
      </c>
      <c r="AQ108" s="200">
        <f t="shared" si="217"/>
        <v>6.2712952984335366E-2</v>
      </c>
      <c r="AR108" s="200">
        <f t="shared" si="217"/>
        <v>-1.4982895460362723E-2</v>
      </c>
      <c r="AS108" s="200">
        <f t="shared" si="217"/>
        <v>5.2784901797430998E-2</v>
      </c>
      <c r="AT108" s="200">
        <f t="shared" si="217"/>
        <v>-2.5087013295922875E-2</v>
      </c>
      <c r="AU108" s="200">
        <f t="shared" ref="AU108:BF113" si="218">IF(ISERROR((Y108-M108)/M108)=TRUE,0,(Y108-M108)/M108)</f>
        <v>-5.7783192154000025E-2</v>
      </c>
      <c r="AV108" s="200">
        <f t="shared" si="218"/>
        <v>4.0754809836519388E-3</v>
      </c>
      <c r="AW108" s="200">
        <f t="shared" si="218"/>
        <v>0.17341123372028533</v>
      </c>
      <c r="AX108" s="200">
        <f t="shared" si="218"/>
        <v>2.2301502883113049E-2</v>
      </c>
      <c r="AY108" s="200">
        <f t="shared" si="218"/>
        <v>5.1623140768370778E-3</v>
      </c>
      <c r="AZ108" s="200">
        <f t="shared" si="218"/>
        <v>5.1902737965800139E-2</v>
      </c>
      <c r="BA108" s="200">
        <f t="shared" si="218"/>
        <v>5.112348780164087E-3</v>
      </c>
      <c r="BB108" s="200">
        <f t="shared" si="218"/>
        <v>5.4480228622387966E-2</v>
      </c>
      <c r="BC108" s="200">
        <f t="shared" si="218"/>
        <v>3.1411333278701957E-2</v>
      </c>
      <c r="BD108" s="333">
        <f t="shared" si="218"/>
        <v>3.6735137485055976E-2</v>
      </c>
      <c r="BE108" s="333">
        <f t="shared" si="218"/>
        <v>0.12104786780108097</v>
      </c>
      <c r="BF108" s="170">
        <f t="shared" si="218"/>
        <v>4.0237010481240822E-2</v>
      </c>
      <c r="BG108" s="97">
        <f t="shared" ref="BG108:BP112" si="219">O108-C108</f>
        <v>23958</v>
      </c>
      <c r="BH108" s="62">
        <f t="shared" si="219"/>
        <v>11450</v>
      </c>
      <c r="BI108" s="63">
        <f t="shared" si="219"/>
        <v>4720</v>
      </c>
      <c r="BJ108" s="63">
        <f t="shared" si="219"/>
        <v>31178</v>
      </c>
      <c r="BK108" s="63">
        <f t="shared" si="219"/>
        <v>8616</v>
      </c>
      <c r="BL108" s="63">
        <f t="shared" si="219"/>
        <v>9017</v>
      </c>
      <c r="BM108" s="63">
        <f t="shared" si="219"/>
        <v>11522</v>
      </c>
      <c r="BN108" s="63">
        <f t="shared" si="219"/>
        <v>-3079</v>
      </c>
      <c r="BO108" s="63">
        <f t="shared" si="219"/>
        <v>9694</v>
      </c>
      <c r="BP108" s="63">
        <f t="shared" si="219"/>
        <v>-5168</v>
      </c>
      <c r="BQ108" s="63">
        <f t="shared" ref="BQ108:CB112" si="220">Y108-M108</f>
        <v>-12190</v>
      </c>
      <c r="BR108" s="63">
        <f t="shared" si="220"/>
        <v>795</v>
      </c>
      <c r="BS108" s="63">
        <f t="shared" si="220"/>
        <v>36270</v>
      </c>
      <c r="BT108" s="63">
        <f t="shared" si="220"/>
        <v>4382</v>
      </c>
      <c r="BU108" s="63">
        <f t="shared" si="220"/>
        <v>1002</v>
      </c>
      <c r="BV108" s="63">
        <f t="shared" si="220"/>
        <v>10502</v>
      </c>
      <c r="BW108" s="63">
        <f t="shared" si="220"/>
        <v>1040</v>
      </c>
      <c r="BX108" s="63">
        <f t="shared" si="220"/>
        <v>10752</v>
      </c>
      <c r="BY108" s="63">
        <f t="shared" si="220"/>
        <v>6133</v>
      </c>
      <c r="BZ108" s="352">
        <f t="shared" si="220"/>
        <v>7436</v>
      </c>
      <c r="CA108" s="352">
        <f t="shared" si="220"/>
        <v>23404</v>
      </c>
      <c r="CB108" s="361">
        <f t="shared" si="220"/>
        <v>8081</v>
      </c>
      <c r="CC108" s="367"/>
      <c r="CD108" s="61">
        <f>IF(ISERROR(GETPIVOTDATA("VALUE",'CSS WK pvt'!$J$2,"DT_FILE",CD$8,"COMMODITY",CD$6,"TRIM_CAT",TRIM(B108),"TRIM_LINE",A107))=TRUE,0,GETPIVOTDATA("VALUE",'CSS WK pvt'!$J$2,"DT_FILE",CD$8,"COMMODITY",CD$6,"TRIM_CAT",TRIM(B108),"TRIM_LINE",A107))</f>
        <v>176348</v>
      </c>
    </row>
    <row r="109" spans="1:82" s="57" customFormat="1" x14ac:dyDescent="0.3">
      <c r="A109" s="140"/>
      <c r="B109" s="58" t="s">
        <v>31</v>
      </c>
      <c r="C109" s="97">
        <v>15994</v>
      </c>
      <c r="D109" s="98">
        <v>22455</v>
      </c>
      <c r="E109" s="98">
        <v>18968</v>
      </c>
      <c r="F109" s="34">
        <v>23829</v>
      </c>
      <c r="G109" s="98">
        <v>20927</v>
      </c>
      <c r="H109" s="98">
        <v>17772</v>
      </c>
      <c r="I109" s="98">
        <v>17573</v>
      </c>
      <c r="J109" s="98">
        <v>18774</v>
      </c>
      <c r="K109" s="98">
        <v>16967</v>
      </c>
      <c r="L109" s="280">
        <v>18889</v>
      </c>
      <c r="M109" s="34">
        <v>21791</v>
      </c>
      <c r="N109" s="98">
        <v>34516</v>
      </c>
      <c r="O109" s="34">
        <v>23605</v>
      </c>
      <c r="P109" s="98">
        <v>20744</v>
      </c>
      <c r="Q109" s="98">
        <v>22874</v>
      </c>
      <c r="R109" s="98">
        <v>18940</v>
      </c>
      <c r="S109" s="98">
        <v>19243</v>
      </c>
      <c r="T109" s="98">
        <v>17692</v>
      </c>
      <c r="U109" s="246">
        <v>19591</v>
      </c>
      <c r="V109" s="246">
        <v>16789</v>
      </c>
      <c r="W109" s="246">
        <v>16073</v>
      </c>
      <c r="X109" s="269">
        <v>16207</v>
      </c>
      <c r="Y109" s="313">
        <v>23856</v>
      </c>
      <c r="Z109" s="246">
        <v>20422</v>
      </c>
      <c r="AA109" s="246">
        <v>24214</v>
      </c>
      <c r="AB109" s="246">
        <v>22066</v>
      </c>
      <c r="AC109" s="246">
        <v>21922</v>
      </c>
      <c r="AD109" s="246">
        <v>18879</v>
      </c>
      <c r="AE109" s="246">
        <v>21771</v>
      </c>
      <c r="AF109" s="246">
        <v>23239</v>
      </c>
      <c r="AG109" s="246">
        <v>20788</v>
      </c>
      <c r="AH109" s="246">
        <v>19572</v>
      </c>
      <c r="AI109" s="98">
        <v>19853</v>
      </c>
      <c r="AJ109" s="391">
        <v>19100</v>
      </c>
      <c r="AK109" s="198">
        <f t="shared" si="217"/>
        <v>0.47586594973114921</v>
      </c>
      <c r="AL109" s="199">
        <f t="shared" si="217"/>
        <v>-7.6196838120685811E-2</v>
      </c>
      <c r="AM109" s="200">
        <f t="shared" si="217"/>
        <v>0.2059257697174188</v>
      </c>
      <c r="AN109" s="200">
        <f t="shared" si="217"/>
        <v>-0.20517017080028538</v>
      </c>
      <c r="AO109" s="200">
        <f t="shared" si="217"/>
        <v>-8.0470205954030677E-2</v>
      </c>
      <c r="AP109" s="200">
        <f t="shared" si="217"/>
        <v>-4.5014629754670269E-3</v>
      </c>
      <c r="AQ109" s="200">
        <f t="shared" si="217"/>
        <v>0.11483525863540658</v>
      </c>
      <c r="AR109" s="200">
        <f t="shared" si="217"/>
        <v>-0.10573133056354533</v>
      </c>
      <c r="AS109" s="200">
        <f t="shared" si="217"/>
        <v>-5.2690516885719338E-2</v>
      </c>
      <c r="AT109" s="200">
        <f t="shared" si="217"/>
        <v>-0.1419874000741172</v>
      </c>
      <c r="AU109" s="200">
        <f t="shared" si="218"/>
        <v>9.4763893350465783E-2</v>
      </c>
      <c r="AV109" s="200">
        <f t="shared" si="218"/>
        <v>-0.40833236759763586</v>
      </c>
      <c r="AW109" s="200">
        <f t="shared" si="218"/>
        <v>2.5799618724846429E-2</v>
      </c>
      <c r="AX109" s="200">
        <f t="shared" si="218"/>
        <v>6.3729271114539146E-2</v>
      </c>
      <c r="AY109" s="200">
        <f t="shared" si="218"/>
        <v>-4.1619305762000527E-2</v>
      </c>
      <c r="AZ109" s="200">
        <f t="shared" si="218"/>
        <v>-3.2206969376979938E-3</v>
      </c>
      <c r="BA109" s="200">
        <f t="shared" si="218"/>
        <v>0.13137244712362936</v>
      </c>
      <c r="BB109" s="200">
        <f t="shared" si="218"/>
        <v>0.31353153967895092</v>
      </c>
      <c r="BC109" s="200">
        <f t="shared" si="218"/>
        <v>6.1099484457148689E-2</v>
      </c>
      <c r="BD109" s="333">
        <f t="shared" si="218"/>
        <v>0.16576329739710524</v>
      </c>
      <c r="BE109" s="333">
        <f t="shared" si="218"/>
        <v>0.23517700491507498</v>
      </c>
      <c r="BF109" s="170">
        <f t="shared" si="218"/>
        <v>0.17850311593755785</v>
      </c>
      <c r="BG109" s="97">
        <f t="shared" si="219"/>
        <v>7611</v>
      </c>
      <c r="BH109" s="62">
        <f t="shared" si="219"/>
        <v>-1711</v>
      </c>
      <c r="BI109" s="63">
        <f t="shared" si="219"/>
        <v>3906</v>
      </c>
      <c r="BJ109" s="63">
        <f t="shared" si="219"/>
        <v>-4889</v>
      </c>
      <c r="BK109" s="63">
        <f t="shared" si="219"/>
        <v>-1684</v>
      </c>
      <c r="BL109" s="63">
        <f t="shared" si="219"/>
        <v>-80</v>
      </c>
      <c r="BM109" s="63">
        <f t="shared" si="219"/>
        <v>2018</v>
      </c>
      <c r="BN109" s="63">
        <f t="shared" si="219"/>
        <v>-1985</v>
      </c>
      <c r="BO109" s="63">
        <f t="shared" si="219"/>
        <v>-894</v>
      </c>
      <c r="BP109" s="63">
        <f t="shared" si="219"/>
        <v>-2682</v>
      </c>
      <c r="BQ109" s="63">
        <f t="shared" si="220"/>
        <v>2065</v>
      </c>
      <c r="BR109" s="63">
        <f t="shared" si="220"/>
        <v>-14094</v>
      </c>
      <c r="BS109" s="63">
        <f t="shared" si="220"/>
        <v>609</v>
      </c>
      <c r="BT109" s="63">
        <f t="shared" si="220"/>
        <v>1322</v>
      </c>
      <c r="BU109" s="63">
        <f t="shared" si="220"/>
        <v>-952</v>
      </c>
      <c r="BV109" s="63">
        <f t="shared" si="220"/>
        <v>-61</v>
      </c>
      <c r="BW109" s="63">
        <f t="shared" si="220"/>
        <v>2528</v>
      </c>
      <c r="BX109" s="63">
        <f t="shared" si="220"/>
        <v>5547</v>
      </c>
      <c r="BY109" s="63">
        <f t="shared" si="220"/>
        <v>1197</v>
      </c>
      <c r="BZ109" s="352">
        <f t="shared" si="220"/>
        <v>2783</v>
      </c>
      <c r="CA109" s="352">
        <f t="shared" si="220"/>
        <v>3780</v>
      </c>
      <c r="CB109" s="361">
        <f t="shared" si="220"/>
        <v>2893</v>
      </c>
      <c r="CC109" s="367"/>
      <c r="CD109" s="61">
        <f>IF(ISERROR(GETPIVOTDATA("VALUE",'CSS WK pvt'!$J$2,"DT_FILE",CD$8,"COMMODITY",CD$6,"TRIM_CAT",TRIM(B109),"TRIM_LINE",A107))=TRUE,0,GETPIVOTDATA("VALUE",'CSS WK pvt'!$J$2,"DT_FILE",CD$8,"COMMODITY",CD$6,"TRIM_CAT",TRIM(B109),"TRIM_LINE",A107))</f>
        <v>16520</v>
      </c>
    </row>
    <row r="110" spans="1:82" s="57" customFormat="1" x14ac:dyDescent="0.3">
      <c r="A110" s="140"/>
      <c r="B110" s="58" t="s">
        <v>32</v>
      </c>
      <c r="C110" s="97">
        <v>16683</v>
      </c>
      <c r="D110" s="98">
        <v>16589</v>
      </c>
      <c r="E110" s="98">
        <v>18041</v>
      </c>
      <c r="F110" s="34">
        <v>15542</v>
      </c>
      <c r="G110" s="98">
        <v>17534</v>
      </c>
      <c r="H110" s="98">
        <v>17422</v>
      </c>
      <c r="I110" s="98">
        <v>16048</v>
      </c>
      <c r="J110" s="98">
        <v>18739</v>
      </c>
      <c r="K110" s="98">
        <v>15825</v>
      </c>
      <c r="L110" s="280">
        <v>18222</v>
      </c>
      <c r="M110" s="34">
        <v>24689</v>
      </c>
      <c r="N110" s="98">
        <v>17758</v>
      </c>
      <c r="O110" s="34">
        <v>18240</v>
      </c>
      <c r="P110" s="98">
        <v>15411</v>
      </c>
      <c r="Q110" s="98">
        <v>17293</v>
      </c>
      <c r="R110" s="98">
        <v>17714</v>
      </c>
      <c r="S110" s="98">
        <v>18388</v>
      </c>
      <c r="T110" s="98">
        <v>18100</v>
      </c>
      <c r="U110" s="246">
        <v>18448</v>
      </c>
      <c r="V110" s="246">
        <v>18235</v>
      </c>
      <c r="W110" s="246">
        <v>16672</v>
      </c>
      <c r="X110" s="280">
        <v>17707</v>
      </c>
      <c r="Y110" s="313">
        <v>21321</v>
      </c>
      <c r="Z110" s="246">
        <v>17610</v>
      </c>
      <c r="AA110" s="246">
        <v>21648</v>
      </c>
      <c r="AB110" s="246">
        <v>17427</v>
      </c>
      <c r="AC110" s="246">
        <v>17921</v>
      </c>
      <c r="AD110" s="246">
        <v>18202</v>
      </c>
      <c r="AE110" s="246">
        <v>17946</v>
      </c>
      <c r="AF110" s="246">
        <v>18687</v>
      </c>
      <c r="AG110" s="246">
        <v>17527</v>
      </c>
      <c r="AH110" s="246">
        <v>16588</v>
      </c>
      <c r="AI110" s="98">
        <v>18711</v>
      </c>
      <c r="AJ110" s="391">
        <v>17656</v>
      </c>
      <c r="AK110" s="198">
        <f t="shared" si="217"/>
        <v>9.332853803272792E-2</v>
      </c>
      <c r="AL110" s="199">
        <f t="shared" si="217"/>
        <v>-7.1010910844535535E-2</v>
      </c>
      <c r="AM110" s="200">
        <f t="shared" si="217"/>
        <v>-4.146111634610055E-2</v>
      </c>
      <c r="AN110" s="200">
        <f t="shared" si="217"/>
        <v>0.13975035387980955</v>
      </c>
      <c r="AO110" s="200">
        <f t="shared" si="217"/>
        <v>4.8705372419299647E-2</v>
      </c>
      <c r="AP110" s="200">
        <f t="shared" si="217"/>
        <v>3.8916312708070257E-2</v>
      </c>
      <c r="AQ110" s="200">
        <f t="shared" si="217"/>
        <v>0.14955134596211367</v>
      </c>
      <c r="AR110" s="200">
        <f t="shared" si="217"/>
        <v>-2.6895778856929398E-2</v>
      </c>
      <c r="AS110" s="200">
        <f t="shared" si="217"/>
        <v>5.3522906793048976E-2</v>
      </c>
      <c r="AT110" s="200">
        <f t="shared" si="217"/>
        <v>-2.8262539787070575E-2</v>
      </c>
      <c r="AU110" s="200">
        <f t="shared" si="218"/>
        <v>-0.13641702782615739</v>
      </c>
      <c r="AV110" s="200">
        <f t="shared" si="218"/>
        <v>-8.3342718774636788E-3</v>
      </c>
      <c r="AW110" s="200">
        <f t="shared" si="218"/>
        <v>0.18684210526315789</v>
      </c>
      <c r="AX110" s="200">
        <f t="shared" si="218"/>
        <v>0.13081565115826357</v>
      </c>
      <c r="AY110" s="200">
        <f t="shared" si="218"/>
        <v>3.6315272075406232E-2</v>
      </c>
      <c r="AZ110" s="200">
        <f t="shared" si="218"/>
        <v>2.7548831432765045E-2</v>
      </c>
      <c r="BA110" s="200">
        <f t="shared" si="218"/>
        <v>-2.4037415705895147E-2</v>
      </c>
      <c r="BB110" s="200">
        <f t="shared" si="218"/>
        <v>3.2430939226519337E-2</v>
      </c>
      <c r="BC110" s="200">
        <f t="shared" si="218"/>
        <v>-4.9924111014744144E-2</v>
      </c>
      <c r="BD110" s="333">
        <f t="shared" si="218"/>
        <v>-9.0320811625993966E-2</v>
      </c>
      <c r="BE110" s="333">
        <f t="shared" si="218"/>
        <v>0.12230086372360845</v>
      </c>
      <c r="BF110" s="170">
        <f t="shared" si="218"/>
        <v>-2.8802168633873609E-3</v>
      </c>
      <c r="BG110" s="97">
        <f t="shared" si="219"/>
        <v>1557</v>
      </c>
      <c r="BH110" s="62">
        <f t="shared" si="219"/>
        <v>-1178</v>
      </c>
      <c r="BI110" s="63">
        <f t="shared" si="219"/>
        <v>-748</v>
      </c>
      <c r="BJ110" s="63">
        <f t="shared" si="219"/>
        <v>2172</v>
      </c>
      <c r="BK110" s="63">
        <f t="shared" si="219"/>
        <v>854</v>
      </c>
      <c r="BL110" s="63">
        <f t="shared" si="219"/>
        <v>678</v>
      </c>
      <c r="BM110" s="63">
        <f t="shared" si="219"/>
        <v>2400</v>
      </c>
      <c r="BN110" s="63">
        <f t="shared" si="219"/>
        <v>-504</v>
      </c>
      <c r="BO110" s="63">
        <f t="shared" si="219"/>
        <v>847</v>
      </c>
      <c r="BP110" s="63">
        <f t="shared" si="219"/>
        <v>-515</v>
      </c>
      <c r="BQ110" s="63">
        <f t="shared" si="220"/>
        <v>-3368</v>
      </c>
      <c r="BR110" s="63">
        <f t="shared" si="220"/>
        <v>-148</v>
      </c>
      <c r="BS110" s="63">
        <f t="shared" si="220"/>
        <v>3408</v>
      </c>
      <c r="BT110" s="63">
        <f t="shared" si="220"/>
        <v>2016</v>
      </c>
      <c r="BU110" s="63">
        <f t="shared" si="220"/>
        <v>628</v>
      </c>
      <c r="BV110" s="63">
        <f t="shared" si="220"/>
        <v>488</v>
      </c>
      <c r="BW110" s="63">
        <f t="shared" si="220"/>
        <v>-442</v>
      </c>
      <c r="BX110" s="63">
        <f t="shared" si="220"/>
        <v>587</v>
      </c>
      <c r="BY110" s="63">
        <f t="shared" si="220"/>
        <v>-921</v>
      </c>
      <c r="BZ110" s="352">
        <f t="shared" si="220"/>
        <v>-1647</v>
      </c>
      <c r="CA110" s="352">
        <f t="shared" si="220"/>
        <v>2039</v>
      </c>
      <c r="CB110" s="361">
        <f t="shared" si="220"/>
        <v>-51</v>
      </c>
      <c r="CC110" s="367"/>
      <c r="CD110" s="61">
        <f>IF(ISERROR(GETPIVOTDATA("VALUE",'CSS WK pvt'!$J$2,"DT_FILE",CD$8,"COMMODITY",CD$6,"TRIM_CAT",TRIM(B110),"TRIM_LINE",A107))=TRUE,0,GETPIVOTDATA("VALUE",'CSS WK pvt'!$J$2,"DT_FILE",CD$8,"COMMODITY",CD$6,"TRIM_CAT",TRIM(B110),"TRIM_LINE",A107))</f>
        <v>15049</v>
      </c>
    </row>
    <row r="111" spans="1:82" s="57" customFormat="1" x14ac:dyDescent="0.3">
      <c r="A111" s="140"/>
      <c r="B111" s="58" t="s">
        <v>33</v>
      </c>
      <c r="C111" s="97">
        <v>5123</v>
      </c>
      <c r="D111" s="98">
        <v>5031</v>
      </c>
      <c r="E111" s="98">
        <v>5639</v>
      </c>
      <c r="F111" s="34">
        <v>4740</v>
      </c>
      <c r="G111" s="98">
        <v>5503</v>
      </c>
      <c r="H111" s="98">
        <v>5439</v>
      </c>
      <c r="I111" s="98">
        <v>4789</v>
      </c>
      <c r="J111" s="98">
        <v>6099</v>
      </c>
      <c r="K111" s="98">
        <v>4633</v>
      </c>
      <c r="L111" s="280">
        <v>5677</v>
      </c>
      <c r="M111" s="34">
        <v>7328</v>
      </c>
      <c r="N111" s="98">
        <v>5151</v>
      </c>
      <c r="O111" s="34">
        <v>5422</v>
      </c>
      <c r="P111" s="98">
        <v>4284</v>
      </c>
      <c r="Q111" s="98">
        <v>5329</v>
      </c>
      <c r="R111" s="98">
        <v>5155</v>
      </c>
      <c r="S111" s="98">
        <v>5360</v>
      </c>
      <c r="T111" s="98">
        <v>5502</v>
      </c>
      <c r="U111" s="246">
        <v>5619</v>
      </c>
      <c r="V111" s="246">
        <v>5296</v>
      </c>
      <c r="W111" s="246">
        <v>4751</v>
      </c>
      <c r="X111" s="280">
        <v>4728</v>
      </c>
      <c r="Y111" s="313">
        <v>6287</v>
      </c>
      <c r="Z111" s="246">
        <v>5311</v>
      </c>
      <c r="AA111" s="246">
        <v>6216</v>
      </c>
      <c r="AB111" s="246">
        <v>5008</v>
      </c>
      <c r="AC111" s="246">
        <v>5452</v>
      </c>
      <c r="AD111" s="246">
        <v>5179</v>
      </c>
      <c r="AE111" s="246">
        <v>5136</v>
      </c>
      <c r="AF111" s="246">
        <v>5652</v>
      </c>
      <c r="AG111" s="246">
        <v>5037</v>
      </c>
      <c r="AH111" s="246">
        <v>4338</v>
      </c>
      <c r="AI111" s="98">
        <v>5295</v>
      </c>
      <c r="AJ111" s="391">
        <v>5057</v>
      </c>
      <c r="AK111" s="198">
        <f t="shared" si="217"/>
        <v>5.8364239703298848E-2</v>
      </c>
      <c r="AL111" s="199">
        <f t="shared" si="217"/>
        <v>-0.14847942754919499</v>
      </c>
      <c r="AM111" s="200">
        <f t="shared" si="217"/>
        <v>-5.4974286220961163E-2</v>
      </c>
      <c r="AN111" s="200">
        <f t="shared" si="217"/>
        <v>8.7552742616033755E-2</v>
      </c>
      <c r="AO111" s="200">
        <f t="shared" si="217"/>
        <v>-2.5985825913138288E-2</v>
      </c>
      <c r="AP111" s="200">
        <f t="shared" si="217"/>
        <v>1.1583011583011582E-2</v>
      </c>
      <c r="AQ111" s="200">
        <f t="shared" si="217"/>
        <v>0.17331384422635207</v>
      </c>
      <c r="AR111" s="200">
        <f t="shared" si="217"/>
        <v>-0.13166092802098706</v>
      </c>
      <c r="AS111" s="200">
        <f t="shared" si="217"/>
        <v>2.5469458234405353E-2</v>
      </c>
      <c r="AT111" s="200">
        <f t="shared" si="217"/>
        <v>-0.16716575656156421</v>
      </c>
      <c r="AU111" s="200">
        <f t="shared" si="218"/>
        <v>-0.14205786026200873</v>
      </c>
      <c r="AV111" s="200">
        <f t="shared" si="218"/>
        <v>3.1061929722384002E-2</v>
      </c>
      <c r="AW111" s="200">
        <f t="shared" si="218"/>
        <v>0.14644042788638878</v>
      </c>
      <c r="AX111" s="200">
        <f t="shared" si="218"/>
        <v>0.16900093370681607</v>
      </c>
      <c r="AY111" s="200">
        <f t="shared" si="218"/>
        <v>2.3081253518483769E-2</v>
      </c>
      <c r="AZ111" s="200">
        <f t="shared" si="218"/>
        <v>4.6556741028128028E-3</v>
      </c>
      <c r="BA111" s="200">
        <f t="shared" si="218"/>
        <v>-4.1791044776119404E-2</v>
      </c>
      <c r="BB111" s="200">
        <f t="shared" si="218"/>
        <v>2.7262813522355506E-2</v>
      </c>
      <c r="BC111" s="200">
        <f t="shared" si="218"/>
        <v>-0.10357714895888948</v>
      </c>
      <c r="BD111" s="333">
        <f t="shared" si="218"/>
        <v>-0.18089123867069487</v>
      </c>
      <c r="BE111" s="333">
        <f t="shared" si="218"/>
        <v>0.11450221006103978</v>
      </c>
      <c r="BF111" s="170">
        <f t="shared" si="218"/>
        <v>6.9585448392554997E-2</v>
      </c>
      <c r="BG111" s="97">
        <f t="shared" si="219"/>
        <v>299</v>
      </c>
      <c r="BH111" s="62">
        <f t="shared" si="219"/>
        <v>-747</v>
      </c>
      <c r="BI111" s="63">
        <f t="shared" si="219"/>
        <v>-310</v>
      </c>
      <c r="BJ111" s="63">
        <f t="shared" si="219"/>
        <v>415</v>
      </c>
      <c r="BK111" s="63">
        <f t="shared" si="219"/>
        <v>-143</v>
      </c>
      <c r="BL111" s="63">
        <f t="shared" si="219"/>
        <v>63</v>
      </c>
      <c r="BM111" s="63">
        <f t="shared" si="219"/>
        <v>830</v>
      </c>
      <c r="BN111" s="63">
        <f t="shared" si="219"/>
        <v>-803</v>
      </c>
      <c r="BO111" s="63">
        <f t="shared" si="219"/>
        <v>118</v>
      </c>
      <c r="BP111" s="63">
        <f t="shared" si="219"/>
        <v>-949</v>
      </c>
      <c r="BQ111" s="63">
        <f t="shared" si="220"/>
        <v>-1041</v>
      </c>
      <c r="BR111" s="63">
        <f t="shared" si="220"/>
        <v>160</v>
      </c>
      <c r="BS111" s="63">
        <f t="shared" si="220"/>
        <v>794</v>
      </c>
      <c r="BT111" s="63">
        <f t="shared" si="220"/>
        <v>724</v>
      </c>
      <c r="BU111" s="63">
        <f t="shared" si="220"/>
        <v>123</v>
      </c>
      <c r="BV111" s="63">
        <f t="shared" si="220"/>
        <v>24</v>
      </c>
      <c r="BW111" s="63">
        <f t="shared" si="220"/>
        <v>-224</v>
      </c>
      <c r="BX111" s="63">
        <f t="shared" si="220"/>
        <v>150</v>
      </c>
      <c r="BY111" s="63">
        <f t="shared" si="220"/>
        <v>-582</v>
      </c>
      <c r="BZ111" s="352">
        <f t="shared" si="220"/>
        <v>-958</v>
      </c>
      <c r="CA111" s="352">
        <f t="shared" si="220"/>
        <v>544</v>
      </c>
      <c r="CB111" s="361">
        <f t="shared" si="220"/>
        <v>329</v>
      </c>
      <c r="CC111" s="367"/>
      <c r="CD111" s="61">
        <f>IF(ISERROR(GETPIVOTDATA("VALUE",'CSS WK pvt'!$J$2,"DT_FILE",CD$8,"COMMODITY",CD$6,"TRIM_CAT",TRIM(B111),"TRIM_LINE",A107))=TRUE,0,GETPIVOTDATA("VALUE",'CSS WK pvt'!$J$2,"DT_FILE",CD$8,"COMMODITY",CD$6,"TRIM_CAT",TRIM(B111),"TRIM_LINE",A107))</f>
        <v>4248</v>
      </c>
    </row>
    <row r="112" spans="1:82" s="57" customFormat="1" x14ac:dyDescent="0.3">
      <c r="A112" s="140"/>
      <c r="B112" s="58" t="s">
        <v>34</v>
      </c>
      <c r="C112" s="97">
        <v>791</v>
      </c>
      <c r="D112" s="98">
        <v>801</v>
      </c>
      <c r="E112" s="98">
        <v>915</v>
      </c>
      <c r="F112" s="34">
        <v>825</v>
      </c>
      <c r="G112" s="98">
        <v>856</v>
      </c>
      <c r="H112" s="98">
        <v>890</v>
      </c>
      <c r="I112" s="98">
        <v>771</v>
      </c>
      <c r="J112" s="98">
        <v>961</v>
      </c>
      <c r="K112" s="98">
        <v>654</v>
      </c>
      <c r="L112" s="280">
        <v>941</v>
      </c>
      <c r="M112" s="34">
        <v>1020</v>
      </c>
      <c r="N112" s="98">
        <v>829</v>
      </c>
      <c r="O112" s="34">
        <v>849</v>
      </c>
      <c r="P112" s="98">
        <v>649</v>
      </c>
      <c r="Q112" s="98">
        <v>891</v>
      </c>
      <c r="R112" s="98">
        <v>754</v>
      </c>
      <c r="S112" s="98">
        <v>859</v>
      </c>
      <c r="T112" s="98">
        <v>836</v>
      </c>
      <c r="U112" s="246">
        <v>926</v>
      </c>
      <c r="V112" s="246">
        <v>814</v>
      </c>
      <c r="W112" s="246">
        <v>738</v>
      </c>
      <c r="X112" s="280">
        <v>721</v>
      </c>
      <c r="Y112" s="313">
        <v>953</v>
      </c>
      <c r="Z112" s="246">
        <v>932</v>
      </c>
      <c r="AA112" s="246">
        <v>1019</v>
      </c>
      <c r="AB112" s="246">
        <v>853</v>
      </c>
      <c r="AC112" s="246">
        <v>843</v>
      </c>
      <c r="AD112" s="246">
        <v>802</v>
      </c>
      <c r="AE112" s="246">
        <v>813</v>
      </c>
      <c r="AF112" s="246">
        <v>942</v>
      </c>
      <c r="AG112" s="246">
        <v>861</v>
      </c>
      <c r="AH112" s="246">
        <v>637</v>
      </c>
      <c r="AI112" s="98">
        <v>882</v>
      </c>
      <c r="AJ112" s="391">
        <v>827</v>
      </c>
      <c r="AK112" s="198">
        <f t="shared" si="217"/>
        <v>7.3324905183312264E-2</v>
      </c>
      <c r="AL112" s="199">
        <f t="shared" si="217"/>
        <v>-0.18976279650436953</v>
      </c>
      <c r="AM112" s="200">
        <f t="shared" si="217"/>
        <v>-2.6229508196721311E-2</v>
      </c>
      <c r="AN112" s="200">
        <f t="shared" si="217"/>
        <v>-8.606060606060606E-2</v>
      </c>
      <c r="AO112" s="200">
        <f t="shared" si="217"/>
        <v>3.5046728971962616E-3</v>
      </c>
      <c r="AP112" s="200">
        <f t="shared" si="217"/>
        <v>-6.0674157303370786E-2</v>
      </c>
      <c r="AQ112" s="200">
        <f t="shared" si="217"/>
        <v>0.20103761348897536</v>
      </c>
      <c r="AR112" s="200">
        <f t="shared" si="217"/>
        <v>-0.15296566077003121</v>
      </c>
      <c r="AS112" s="200">
        <f t="shared" si="217"/>
        <v>0.12844036697247707</v>
      </c>
      <c r="AT112" s="200">
        <f t="shared" si="217"/>
        <v>-0.23379383634431455</v>
      </c>
      <c r="AU112" s="200">
        <f t="shared" si="218"/>
        <v>-6.5686274509803924E-2</v>
      </c>
      <c r="AV112" s="200">
        <f t="shared" si="218"/>
        <v>0.12424607961399277</v>
      </c>
      <c r="AW112" s="200">
        <f t="shared" si="218"/>
        <v>0.20023557126030625</v>
      </c>
      <c r="AX112" s="200">
        <f t="shared" si="218"/>
        <v>0.31432973805855163</v>
      </c>
      <c r="AY112" s="200">
        <f t="shared" si="218"/>
        <v>-5.387205387205387E-2</v>
      </c>
      <c r="AZ112" s="200">
        <f t="shared" si="218"/>
        <v>6.3660477453580902E-2</v>
      </c>
      <c r="BA112" s="200">
        <f t="shared" si="218"/>
        <v>-5.3550640279394643E-2</v>
      </c>
      <c r="BB112" s="200">
        <f t="shared" si="218"/>
        <v>0.12679425837320574</v>
      </c>
      <c r="BC112" s="200">
        <f t="shared" si="218"/>
        <v>-7.0194384449244057E-2</v>
      </c>
      <c r="BD112" s="333">
        <f t="shared" si="218"/>
        <v>-0.21744471744471744</v>
      </c>
      <c r="BE112" s="333">
        <f t="shared" si="218"/>
        <v>0.1951219512195122</v>
      </c>
      <c r="BF112" s="170">
        <f t="shared" si="218"/>
        <v>0.14701803051317613</v>
      </c>
      <c r="BG112" s="97">
        <f t="shared" si="219"/>
        <v>58</v>
      </c>
      <c r="BH112" s="62">
        <f t="shared" si="219"/>
        <v>-152</v>
      </c>
      <c r="BI112" s="63">
        <f t="shared" si="219"/>
        <v>-24</v>
      </c>
      <c r="BJ112" s="63">
        <f t="shared" si="219"/>
        <v>-71</v>
      </c>
      <c r="BK112" s="63">
        <f t="shared" si="219"/>
        <v>3</v>
      </c>
      <c r="BL112" s="63">
        <f t="shared" si="219"/>
        <v>-54</v>
      </c>
      <c r="BM112" s="63">
        <f t="shared" si="219"/>
        <v>155</v>
      </c>
      <c r="BN112" s="63">
        <f t="shared" si="219"/>
        <v>-147</v>
      </c>
      <c r="BO112" s="63">
        <f t="shared" si="219"/>
        <v>84</v>
      </c>
      <c r="BP112" s="63">
        <f t="shared" si="219"/>
        <v>-220</v>
      </c>
      <c r="BQ112" s="63">
        <f t="shared" si="220"/>
        <v>-67</v>
      </c>
      <c r="BR112" s="63">
        <f t="shared" si="220"/>
        <v>103</v>
      </c>
      <c r="BS112" s="63">
        <f t="shared" si="220"/>
        <v>170</v>
      </c>
      <c r="BT112" s="63">
        <f t="shared" si="220"/>
        <v>204</v>
      </c>
      <c r="BU112" s="63">
        <f t="shared" si="220"/>
        <v>-48</v>
      </c>
      <c r="BV112" s="63">
        <f t="shared" si="220"/>
        <v>48</v>
      </c>
      <c r="BW112" s="63">
        <f t="shared" si="220"/>
        <v>-46</v>
      </c>
      <c r="BX112" s="63">
        <f t="shared" si="220"/>
        <v>106</v>
      </c>
      <c r="BY112" s="63">
        <f t="shared" si="220"/>
        <v>-65</v>
      </c>
      <c r="BZ112" s="352">
        <f t="shared" si="220"/>
        <v>-177</v>
      </c>
      <c r="CA112" s="352">
        <f t="shared" si="220"/>
        <v>144</v>
      </c>
      <c r="CB112" s="361">
        <f t="shared" si="220"/>
        <v>106</v>
      </c>
      <c r="CC112" s="367"/>
      <c r="CD112" s="61">
        <f>IF(ISERROR(GETPIVOTDATA("VALUE",'CSS WK pvt'!$J$2,"DT_FILE",CD$8,"COMMODITY",CD$6,"TRIM_CAT",TRIM(B112),"TRIM_LINE",A107))=TRUE,0,GETPIVOTDATA("VALUE",'CSS WK pvt'!$J$2,"DT_FILE",CD$8,"COMMODITY",CD$6,"TRIM_CAT",TRIM(B112),"TRIM_LINE",A107))</f>
        <v>692</v>
      </c>
    </row>
    <row r="113" spans="1:82" s="70" customFormat="1" ht="15" thickBot="1" x14ac:dyDescent="0.35">
      <c r="A113" s="141"/>
      <c r="B113" s="64" t="s">
        <v>35</v>
      </c>
      <c r="C113" s="65">
        <f>SUM(C108:C112)</f>
        <v>223789</v>
      </c>
      <c r="D113" s="66">
        <f t="shared" ref="D113:CD113" si="221">SUM(D108:D112)</f>
        <v>229915</v>
      </c>
      <c r="E113" s="66">
        <f t="shared" si="221"/>
        <v>232942</v>
      </c>
      <c r="F113" s="67">
        <f t="shared" si="221"/>
        <v>216098</v>
      </c>
      <c r="G113" s="66">
        <f t="shared" si="221"/>
        <v>239633</v>
      </c>
      <c r="H113" s="66">
        <f t="shared" si="221"/>
        <v>229862</v>
      </c>
      <c r="I113" s="66">
        <f t="shared" si="221"/>
        <v>222907</v>
      </c>
      <c r="J113" s="66">
        <f t="shared" si="221"/>
        <v>250074</v>
      </c>
      <c r="K113" s="66">
        <f t="shared" si="221"/>
        <v>221730</v>
      </c>
      <c r="L113" s="267">
        <f t="shared" si="221"/>
        <v>249732</v>
      </c>
      <c r="M113" s="67">
        <f t="shared" si="221"/>
        <v>265789</v>
      </c>
      <c r="N113" s="66">
        <f t="shared" si="221"/>
        <v>253323</v>
      </c>
      <c r="O113" s="67">
        <f t="shared" si="221"/>
        <v>257272</v>
      </c>
      <c r="P113" s="66">
        <f t="shared" si="221"/>
        <v>237577</v>
      </c>
      <c r="Q113" s="66">
        <f t="shared" si="221"/>
        <v>240486</v>
      </c>
      <c r="R113" s="66">
        <f t="shared" si="221"/>
        <v>244903</v>
      </c>
      <c r="S113" s="66">
        <f t="shared" si="221"/>
        <v>247279</v>
      </c>
      <c r="T113" s="66">
        <f t="shared" si="221"/>
        <v>239486</v>
      </c>
      <c r="U113" s="66">
        <f t="shared" si="221"/>
        <v>239832</v>
      </c>
      <c r="V113" s="66">
        <f t="shared" si="221"/>
        <v>243556</v>
      </c>
      <c r="W113" s="66">
        <f t="shared" si="221"/>
        <v>231579</v>
      </c>
      <c r="X113" s="267">
        <f t="shared" si="221"/>
        <v>240198</v>
      </c>
      <c r="Y113" s="67">
        <f t="shared" si="221"/>
        <v>251188</v>
      </c>
      <c r="Z113" s="66">
        <f t="shared" si="221"/>
        <v>240139</v>
      </c>
      <c r="AA113" s="66">
        <f t="shared" si="221"/>
        <v>298523</v>
      </c>
      <c r="AB113" s="66">
        <f t="shared" si="221"/>
        <v>246225</v>
      </c>
      <c r="AC113" s="66">
        <f t="shared" si="221"/>
        <v>241239</v>
      </c>
      <c r="AD113" s="66">
        <f t="shared" si="221"/>
        <v>255904</v>
      </c>
      <c r="AE113" s="66">
        <f t="shared" si="221"/>
        <v>250135</v>
      </c>
      <c r="AF113" s="66">
        <f t="shared" si="221"/>
        <v>256628</v>
      </c>
      <c r="AG113" s="66">
        <f t="shared" si="221"/>
        <v>245594</v>
      </c>
      <c r="AH113" s="66">
        <f t="shared" si="221"/>
        <v>250993</v>
      </c>
      <c r="AI113" s="66">
        <f>SUM(AI108:AI112)</f>
        <v>261490</v>
      </c>
      <c r="AJ113" s="66">
        <f>SUM(AJ108:AJ112)</f>
        <v>251556</v>
      </c>
      <c r="AK113" s="172">
        <f t="shared" si="217"/>
        <v>0.14961861396225909</v>
      </c>
      <c r="AL113" s="175">
        <f t="shared" si="217"/>
        <v>3.3325359371941803E-2</v>
      </c>
      <c r="AM113" s="176">
        <f t="shared" si="217"/>
        <v>3.238574409080372E-2</v>
      </c>
      <c r="AN113" s="176">
        <f t="shared" si="217"/>
        <v>0.13329600459050986</v>
      </c>
      <c r="AO113" s="176">
        <f t="shared" si="217"/>
        <v>3.1907124644769295E-2</v>
      </c>
      <c r="AP113" s="176">
        <f t="shared" si="217"/>
        <v>4.1868599420521881E-2</v>
      </c>
      <c r="AQ113" s="176">
        <f t="shared" si="217"/>
        <v>7.5928526246371808E-2</v>
      </c>
      <c r="AR113" s="176">
        <f t="shared" si="217"/>
        <v>-2.6064284971648394E-2</v>
      </c>
      <c r="AS113" s="176">
        <f t="shared" si="217"/>
        <v>4.4418887836557973E-2</v>
      </c>
      <c r="AT113" s="176">
        <f t="shared" si="217"/>
        <v>-3.817692566431214E-2</v>
      </c>
      <c r="AU113" s="176">
        <f t="shared" si="218"/>
        <v>-5.4934553348708941E-2</v>
      </c>
      <c r="AV113" s="176">
        <f t="shared" si="218"/>
        <v>-5.2044228119831205E-2</v>
      </c>
      <c r="AW113" s="176">
        <f t="shared" si="218"/>
        <v>0.16034002922976462</v>
      </c>
      <c r="AX113" s="176">
        <f t="shared" si="218"/>
        <v>3.64008300466796E-2</v>
      </c>
      <c r="AY113" s="176">
        <f t="shared" si="218"/>
        <v>3.1311594022105237E-3</v>
      </c>
      <c r="AZ113" s="176">
        <f t="shared" si="218"/>
        <v>4.4919825400260509E-2</v>
      </c>
      <c r="BA113" s="176">
        <f t="shared" si="218"/>
        <v>1.154970701110891E-2</v>
      </c>
      <c r="BB113" s="176">
        <f t="shared" si="218"/>
        <v>7.1578296852425616E-2</v>
      </c>
      <c r="BC113" s="176">
        <f t="shared" si="218"/>
        <v>2.4025150938990627E-2</v>
      </c>
      <c r="BD113" s="327">
        <f t="shared" si="218"/>
        <v>3.053507201629194E-2</v>
      </c>
      <c r="BE113" s="327">
        <f t="shared" si="218"/>
        <v>0.12916110700883932</v>
      </c>
      <c r="BF113" s="177">
        <f t="shared" si="218"/>
        <v>4.7285989059026305E-2</v>
      </c>
      <c r="BG113" s="65">
        <f t="shared" ref="BG113:BJ127" si="222">SUM(BG108:BG112)</f>
        <v>33483</v>
      </c>
      <c r="BH113" s="68">
        <f t="shared" si="222"/>
        <v>7662</v>
      </c>
      <c r="BI113" s="69">
        <f t="shared" si="222"/>
        <v>7544</v>
      </c>
      <c r="BJ113" s="69">
        <f t="shared" si="222"/>
        <v>28805</v>
      </c>
      <c r="BK113" s="69">
        <f t="shared" ref="BK113:BL113" si="223">SUM(BK108:BK112)</f>
        <v>7646</v>
      </c>
      <c r="BL113" s="69">
        <f t="shared" si="223"/>
        <v>9624</v>
      </c>
      <c r="BM113" s="69">
        <f t="shared" ref="BM113:BN113" si="224">SUM(BM108:BM112)</f>
        <v>16925</v>
      </c>
      <c r="BN113" s="69">
        <f t="shared" si="224"/>
        <v>-6518</v>
      </c>
      <c r="BO113" s="69">
        <f t="shared" ref="BO113:BP113" si="225">SUM(BO108:BO112)</f>
        <v>9849</v>
      </c>
      <c r="BP113" s="69">
        <f t="shared" si="225"/>
        <v>-9534</v>
      </c>
      <c r="BQ113" s="69">
        <f t="shared" ref="BQ113:BR113" si="226">SUM(BQ108:BQ112)</f>
        <v>-14601</v>
      </c>
      <c r="BR113" s="69">
        <f t="shared" si="226"/>
        <v>-13184</v>
      </c>
      <c r="BS113" s="69">
        <f t="shared" ref="BS113:BT113" si="227">SUM(BS108:BS112)</f>
        <v>41251</v>
      </c>
      <c r="BT113" s="69">
        <f t="shared" si="227"/>
        <v>8648</v>
      </c>
      <c r="BU113" s="69">
        <f t="shared" ref="BU113:BV113" si="228">SUM(BU108:BU112)</f>
        <v>753</v>
      </c>
      <c r="BV113" s="69">
        <f t="shared" si="228"/>
        <v>11001</v>
      </c>
      <c r="BW113" s="69">
        <f t="shared" ref="BW113:BX113" si="229">SUM(BW108:BW112)</f>
        <v>2856</v>
      </c>
      <c r="BX113" s="69">
        <f t="shared" si="229"/>
        <v>17142</v>
      </c>
      <c r="BY113" s="69">
        <f t="shared" ref="BY113:BZ113" si="230">SUM(BY108:BY112)</f>
        <v>5762</v>
      </c>
      <c r="BZ113" s="340">
        <f t="shared" si="230"/>
        <v>7437</v>
      </c>
      <c r="CA113" s="340">
        <f>SUM(CA108:CA112)</f>
        <v>29911</v>
      </c>
      <c r="CB113" s="340">
        <f>SUM(CB108:CB112)</f>
        <v>11358</v>
      </c>
      <c r="CC113" s="368"/>
      <c r="CD113" s="67">
        <f t="shared" si="221"/>
        <v>212857</v>
      </c>
    </row>
    <row r="114" spans="1:82" s="38" customFormat="1" x14ac:dyDescent="0.3">
      <c r="A114" s="140">
        <f>+A107+1</f>
        <v>16</v>
      </c>
      <c r="B114" s="96" t="s">
        <v>38</v>
      </c>
      <c r="C114" s="87"/>
      <c r="D114" s="88"/>
      <c r="E114" s="88"/>
      <c r="F114" s="88"/>
      <c r="G114" s="88"/>
      <c r="H114" s="88"/>
      <c r="I114" s="88"/>
      <c r="J114" s="88"/>
      <c r="K114" s="88"/>
      <c r="L114" s="279"/>
      <c r="M114" s="89"/>
      <c r="N114" s="290"/>
      <c r="O114" s="89"/>
      <c r="P114" s="88"/>
      <c r="Q114" s="88"/>
      <c r="R114" s="88"/>
      <c r="S114" s="88"/>
      <c r="T114" s="88"/>
      <c r="U114" s="239"/>
      <c r="V114" s="239"/>
      <c r="W114" s="239"/>
      <c r="X114" s="279"/>
      <c r="Y114" s="29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88"/>
      <c r="AJ114" s="382"/>
      <c r="AK114" s="194"/>
      <c r="AL114" s="195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328"/>
      <c r="BE114" s="328"/>
      <c r="BF114" s="197"/>
      <c r="BG114" s="87"/>
      <c r="BH114" s="90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344"/>
      <c r="CA114" s="344"/>
      <c r="CB114" s="344"/>
      <c r="CC114" s="369"/>
      <c r="CD114" s="89"/>
    </row>
    <row r="115" spans="1:82" s="38" customFormat="1" x14ac:dyDescent="0.3">
      <c r="A115" s="140"/>
      <c r="B115" s="39" t="s">
        <v>30</v>
      </c>
      <c r="C115" s="92">
        <f>+C94-C101</f>
        <v>-1169412.5900000036</v>
      </c>
      <c r="D115" s="93">
        <f>+D94-D101</f>
        <v>-6683668.9499999993</v>
      </c>
      <c r="E115" s="93">
        <f t="shared" ref="E115:S119" si="231">+E94-E101</f>
        <v>-5633402.2399999984</v>
      </c>
      <c r="F115" s="93">
        <f t="shared" si="231"/>
        <v>-4159626.9099999983</v>
      </c>
      <c r="G115" s="93">
        <f t="shared" si="231"/>
        <v>-2582218.5299999993</v>
      </c>
      <c r="H115" s="93">
        <f t="shared" si="231"/>
        <v>-1445942.7200000007</v>
      </c>
      <c r="I115" s="93">
        <f t="shared" si="231"/>
        <v>-293913.30000000075</v>
      </c>
      <c r="J115" s="93">
        <f t="shared" si="231"/>
        <v>1810928.0299999993</v>
      </c>
      <c r="K115" s="93">
        <f t="shared" si="231"/>
        <v>5291621.7200000007</v>
      </c>
      <c r="L115" s="277">
        <f t="shared" si="231"/>
        <v>9147981.7400000021</v>
      </c>
      <c r="M115" s="35">
        <f t="shared" si="231"/>
        <v>8933643.9199999981</v>
      </c>
      <c r="N115" s="93">
        <f>+N94-N101</f>
        <v>808743.58999999985</v>
      </c>
      <c r="O115" s="35">
        <f>+O94-O101</f>
        <v>-835941</v>
      </c>
      <c r="P115" s="93">
        <f t="shared" ref="P115:S115" si="232">+P94-P101</f>
        <v>-104539.91000000015</v>
      </c>
      <c r="Q115" s="93">
        <f t="shared" si="232"/>
        <v>-961755.6400000006</v>
      </c>
      <c r="R115" s="93">
        <f t="shared" si="232"/>
        <v>-7343103.1399999987</v>
      </c>
      <c r="S115" s="93">
        <f t="shared" si="232"/>
        <v>-1667446.9100000001</v>
      </c>
      <c r="T115" s="93">
        <f t="shared" ref="T115:V115" si="233">+T94-T101</f>
        <v>-940147.36000000127</v>
      </c>
      <c r="U115" s="93">
        <f t="shared" si="233"/>
        <v>-1290354.9900000002</v>
      </c>
      <c r="V115" s="93">
        <f t="shared" si="233"/>
        <v>1235275</v>
      </c>
      <c r="W115" s="93">
        <f t="shared" ref="W115:AB115" si="234">+W94-W101</f>
        <v>5172287.8200000022</v>
      </c>
      <c r="X115" s="277">
        <f t="shared" si="234"/>
        <v>10580364.150000002</v>
      </c>
      <c r="Y115" s="35">
        <f t="shared" si="234"/>
        <v>13915740.690000001</v>
      </c>
      <c r="Z115" s="93">
        <f t="shared" si="234"/>
        <v>8168102</v>
      </c>
      <c r="AA115" s="93">
        <f t="shared" si="234"/>
        <v>-2459371.6000000015</v>
      </c>
      <c r="AB115" s="93">
        <f t="shared" si="234"/>
        <v>-4312176.1399999969</v>
      </c>
      <c r="AC115" s="93">
        <f t="shared" ref="AC115:AG115" si="235">+AC94-AC101</f>
        <v>-19797032.91</v>
      </c>
      <c r="AD115" s="93">
        <f t="shared" si="235"/>
        <v>-4838447.2699999996</v>
      </c>
      <c r="AE115" s="93">
        <f t="shared" si="235"/>
        <v>-2833345</v>
      </c>
      <c r="AF115" s="93">
        <f t="shared" si="235"/>
        <v>-2015678.9300000016</v>
      </c>
      <c r="AG115" s="93">
        <f t="shared" si="235"/>
        <v>-323893.12999999896</v>
      </c>
      <c r="AH115" s="244">
        <f t="shared" ref="AH115:AI115" si="236">+AH94-AH101</f>
        <v>458830.91999999993</v>
      </c>
      <c r="AI115" s="93">
        <f t="shared" si="236"/>
        <v>3974065.7200000007</v>
      </c>
      <c r="AJ115" s="389">
        <f t="shared" ref="AJ115" si="237">+AJ94-AJ101</f>
        <v>15038700.580000002</v>
      </c>
      <c r="AK115" s="198">
        <f t="shared" ref="AK115:AT120" si="238">IF(ISERROR((O115-C115)/C115)=TRUE,0,(O115-C115)/C115)</f>
        <v>-0.28516162118624239</v>
      </c>
      <c r="AL115" s="199">
        <f t="shared" si="238"/>
        <v>-0.98435890365276091</v>
      </c>
      <c r="AM115" s="200">
        <f t="shared" si="238"/>
        <v>-0.82927623503057346</v>
      </c>
      <c r="AN115" s="200">
        <f t="shared" si="238"/>
        <v>0.76532734759137366</v>
      </c>
      <c r="AO115" s="200">
        <f t="shared" si="238"/>
        <v>-0.35425801858838007</v>
      </c>
      <c r="AP115" s="200">
        <f t="shared" si="238"/>
        <v>-0.34980317892537205</v>
      </c>
      <c r="AQ115" s="200">
        <f t="shared" si="238"/>
        <v>3.390257228917497</v>
      </c>
      <c r="AR115" s="200">
        <f t="shared" si="238"/>
        <v>-0.31787736478958778</v>
      </c>
      <c r="AS115" s="200">
        <f t="shared" si="238"/>
        <v>-2.2551479738048715E-2</v>
      </c>
      <c r="AT115" s="200">
        <f t="shared" si="238"/>
        <v>0.15657906308851025</v>
      </c>
      <c r="AU115" s="200">
        <f t="shared" ref="AU115:BF120" si="239">IF(ISERROR((Y115-M115)/M115)=TRUE,0,(Y115-M115)/M115)</f>
        <v>0.55767801074390755</v>
      </c>
      <c r="AV115" s="200">
        <f t="shared" si="239"/>
        <v>9.0997424906947355</v>
      </c>
      <c r="AW115" s="200">
        <f t="shared" si="239"/>
        <v>1.9420396894039191</v>
      </c>
      <c r="AX115" s="200">
        <f t="shared" si="239"/>
        <v>40.24908984520831</v>
      </c>
      <c r="AY115" s="200">
        <f t="shared" si="239"/>
        <v>19.584264949046712</v>
      </c>
      <c r="AZ115" s="200">
        <f t="shared" si="239"/>
        <v>-0.34108956693750042</v>
      </c>
      <c r="BA115" s="200">
        <f t="shared" si="239"/>
        <v>0.69921152092332572</v>
      </c>
      <c r="BB115" s="200">
        <f t="shared" si="239"/>
        <v>1.1440031805226778</v>
      </c>
      <c r="BC115" s="200">
        <f t="shared" si="239"/>
        <v>-0.74898912895280167</v>
      </c>
      <c r="BD115" s="333">
        <f t="shared" si="239"/>
        <v>-0.62855969723340965</v>
      </c>
      <c r="BE115" s="333">
        <f t="shared" si="239"/>
        <v>-0.23166191474626813</v>
      </c>
      <c r="BF115" s="170">
        <f t="shared" si="239"/>
        <v>0.42137835397659718</v>
      </c>
      <c r="BG115" s="92">
        <f t="shared" ref="BG115:BP119" si="240">O115-C115</f>
        <v>333471.59000000358</v>
      </c>
      <c r="BH115" s="62">
        <f t="shared" si="240"/>
        <v>6579129.0399999991</v>
      </c>
      <c r="BI115" s="63">
        <f t="shared" si="240"/>
        <v>4671646.5999999978</v>
      </c>
      <c r="BJ115" s="63">
        <f t="shared" si="240"/>
        <v>-3183476.2300000004</v>
      </c>
      <c r="BK115" s="63">
        <f t="shared" si="240"/>
        <v>914771.61999999918</v>
      </c>
      <c r="BL115" s="63">
        <f t="shared" si="240"/>
        <v>505795.3599999994</v>
      </c>
      <c r="BM115" s="63">
        <f t="shared" si="240"/>
        <v>-996441.68999999948</v>
      </c>
      <c r="BN115" s="63">
        <f t="shared" si="240"/>
        <v>-575653.02999999933</v>
      </c>
      <c r="BO115" s="63">
        <f t="shared" si="240"/>
        <v>-119333.89999999851</v>
      </c>
      <c r="BP115" s="63">
        <f t="shared" si="240"/>
        <v>1432382.4100000001</v>
      </c>
      <c r="BQ115" s="63">
        <f t="shared" ref="BQ115:CB119" si="241">Y115-M115</f>
        <v>4982096.7700000033</v>
      </c>
      <c r="BR115" s="63">
        <f t="shared" si="241"/>
        <v>7359358.4100000001</v>
      </c>
      <c r="BS115" s="63">
        <f t="shared" si="241"/>
        <v>-1623430.6000000015</v>
      </c>
      <c r="BT115" s="63">
        <f t="shared" si="241"/>
        <v>-4207636.2299999967</v>
      </c>
      <c r="BU115" s="63">
        <f t="shared" si="241"/>
        <v>-18835277.27</v>
      </c>
      <c r="BV115" s="63">
        <f t="shared" si="241"/>
        <v>2504655.8699999992</v>
      </c>
      <c r="BW115" s="63">
        <f t="shared" si="241"/>
        <v>-1165898.0899999999</v>
      </c>
      <c r="BX115" s="63">
        <f t="shared" si="241"/>
        <v>-1075531.5700000003</v>
      </c>
      <c r="BY115" s="63">
        <f t="shared" si="241"/>
        <v>966461.86000000127</v>
      </c>
      <c r="BZ115" s="352">
        <f t="shared" si="241"/>
        <v>-776444.08000000007</v>
      </c>
      <c r="CA115" s="352">
        <f t="shared" si="241"/>
        <v>-1198222.1000000015</v>
      </c>
      <c r="CB115" s="350">
        <f t="shared" si="241"/>
        <v>4458336.43</v>
      </c>
      <c r="CC115" s="369"/>
      <c r="CD115" s="35">
        <f t="shared" ref="CD115:CD119" si="242">+CD94-CD101</f>
        <v>12987940</v>
      </c>
    </row>
    <row r="116" spans="1:82" s="38" customFormat="1" x14ac:dyDescent="0.3">
      <c r="A116" s="140"/>
      <c r="B116" s="39" t="s">
        <v>31</v>
      </c>
      <c r="C116" s="92">
        <f t="shared" ref="C116:D119" si="243">+C95-C102</f>
        <v>2424415.14</v>
      </c>
      <c r="D116" s="93">
        <f t="shared" si="243"/>
        <v>-703093.38000000012</v>
      </c>
      <c r="E116" s="93">
        <f t="shared" si="231"/>
        <v>-228028.65000000014</v>
      </c>
      <c r="F116" s="93">
        <f t="shared" si="231"/>
        <v>-1304652.02</v>
      </c>
      <c r="G116" s="93">
        <f t="shared" si="231"/>
        <v>-501933.37000000011</v>
      </c>
      <c r="H116" s="93">
        <f t="shared" si="231"/>
        <v>2758.5100000000093</v>
      </c>
      <c r="I116" s="93">
        <f t="shared" si="231"/>
        <v>63785.22000000003</v>
      </c>
      <c r="J116" s="93">
        <f t="shared" si="231"/>
        <v>213331.29000000004</v>
      </c>
      <c r="K116" s="93">
        <f t="shared" si="231"/>
        <v>715894.16</v>
      </c>
      <c r="L116" s="277">
        <f t="shared" si="231"/>
        <v>1266727.5699999998</v>
      </c>
      <c r="M116" s="35">
        <f t="shared" si="231"/>
        <v>1032354.9899999998</v>
      </c>
      <c r="N116" s="93">
        <f t="shared" si="231"/>
        <v>-1013836.27</v>
      </c>
      <c r="O116" s="35">
        <f t="shared" si="231"/>
        <v>280698.64000000013</v>
      </c>
      <c r="P116" s="93">
        <f t="shared" si="231"/>
        <v>377836.93999999994</v>
      </c>
      <c r="Q116" s="93">
        <f t="shared" si="231"/>
        <v>-50359.650000000023</v>
      </c>
      <c r="R116" s="93">
        <f t="shared" si="231"/>
        <v>-120829.55999999994</v>
      </c>
      <c r="S116" s="93">
        <f t="shared" si="231"/>
        <v>-51829.890000000014</v>
      </c>
      <c r="T116" s="93">
        <f t="shared" ref="T116:V116" si="244">+T95-T102</f>
        <v>7128.4199999999837</v>
      </c>
      <c r="U116" s="93">
        <f t="shared" si="244"/>
        <v>-197671.89</v>
      </c>
      <c r="V116" s="93">
        <f t="shared" si="244"/>
        <v>150570</v>
      </c>
      <c r="W116" s="93">
        <f t="shared" ref="W116:AB116" si="245">+W95-W102</f>
        <v>454148.85000000003</v>
      </c>
      <c r="X116" s="277">
        <f t="shared" si="245"/>
        <v>868204.2</v>
      </c>
      <c r="Y116" s="35">
        <f t="shared" si="245"/>
        <v>-83675.35999999987</v>
      </c>
      <c r="Z116" s="93">
        <f t="shared" si="245"/>
        <v>529730</v>
      </c>
      <c r="AA116" s="93">
        <f t="shared" si="245"/>
        <v>42176.209999999963</v>
      </c>
      <c r="AB116" s="93">
        <f t="shared" si="245"/>
        <v>-466124.66000000015</v>
      </c>
      <c r="AC116" s="93">
        <f t="shared" ref="AC116:AG116" si="246">+AC95-AC102</f>
        <v>-647484.03999999992</v>
      </c>
      <c r="AD116" s="93">
        <f t="shared" si="246"/>
        <v>-158966.03000000003</v>
      </c>
      <c r="AE116" s="93">
        <f t="shared" si="246"/>
        <v>-442727</v>
      </c>
      <c r="AF116" s="93">
        <f t="shared" si="246"/>
        <v>-892339.21000000008</v>
      </c>
      <c r="AG116" s="93">
        <f t="shared" si="246"/>
        <v>-316396.82999999996</v>
      </c>
      <c r="AH116" s="244">
        <f t="shared" ref="AH116" si="247">+AH95-AH102</f>
        <v>-74914.95000000007</v>
      </c>
      <c r="AI116" s="93">
        <f>+AI95-AI102</f>
        <v>164604.09999999998</v>
      </c>
      <c r="AJ116" s="389">
        <f>+AJ95-AJ102</f>
        <v>1304997.9900000002</v>
      </c>
      <c r="AK116" s="198">
        <f t="shared" si="238"/>
        <v>-0.88422005977078655</v>
      </c>
      <c r="AL116" s="199">
        <f t="shared" si="238"/>
        <v>-1.5373922593326079</v>
      </c>
      <c r="AM116" s="200">
        <f t="shared" si="238"/>
        <v>-0.77915209338826508</v>
      </c>
      <c r="AN116" s="200">
        <f t="shared" si="238"/>
        <v>-0.90738560309744509</v>
      </c>
      <c r="AO116" s="200">
        <f t="shared" si="238"/>
        <v>-0.89673950149996995</v>
      </c>
      <c r="AP116" s="200">
        <f t="shared" si="238"/>
        <v>1.5841559392570481</v>
      </c>
      <c r="AQ116" s="200">
        <f t="shared" si="238"/>
        <v>-4.0990234101254162</v>
      </c>
      <c r="AR116" s="200">
        <f t="shared" si="238"/>
        <v>-0.29419636472455601</v>
      </c>
      <c r="AS116" s="200">
        <f t="shared" si="238"/>
        <v>-0.3656201218347695</v>
      </c>
      <c r="AT116" s="200">
        <f t="shared" si="238"/>
        <v>-0.31460858628031591</v>
      </c>
      <c r="AU116" s="200">
        <f t="shared" si="239"/>
        <v>-1.0810528944118341</v>
      </c>
      <c r="AV116" s="200">
        <f t="shared" si="239"/>
        <v>-1.5225005414335788</v>
      </c>
      <c r="AW116" s="200">
        <f t="shared" si="239"/>
        <v>-0.84974558480226359</v>
      </c>
      <c r="AX116" s="200">
        <f t="shared" si="239"/>
        <v>-2.2336661947346923</v>
      </c>
      <c r="AY116" s="200">
        <f t="shared" si="239"/>
        <v>11.857198967824431</v>
      </c>
      <c r="AZ116" s="200">
        <f t="shared" si="239"/>
        <v>0.31562202163113157</v>
      </c>
      <c r="BA116" s="200">
        <f t="shared" si="239"/>
        <v>7.5419243606343729</v>
      </c>
      <c r="BB116" s="200">
        <f t="shared" si="239"/>
        <v>-126.18050423516041</v>
      </c>
      <c r="BC116" s="200">
        <f t="shared" si="239"/>
        <v>0.60061620294114626</v>
      </c>
      <c r="BD116" s="333">
        <f t="shared" si="239"/>
        <v>-1.4975423391113771</v>
      </c>
      <c r="BE116" s="333">
        <f t="shared" si="239"/>
        <v>-0.63755473563348242</v>
      </c>
      <c r="BF116" s="170">
        <f t="shared" si="239"/>
        <v>0.50310029599027539</v>
      </c>
      <c r="BG116" s="92">
        <f t="shared" si="240"/>
        <v>-2143716.5</v>
      </c>
      <c r="BH116" s="62">
        <f t="shared" si="240"/>
        <v>1080930.32</v>
      </c>
      <c r="BI116" s="63">
        <f t="shared" si="240"/>
        <v>177669.00000000012</v>
      </c>
      <c r="BJ116" s="63">
        <f t="shared" si="240"/>
        <v>1183822.46</v>
      </c>
      <c r="BK116" s="63">
        <f t="shared" si="240"/>
        <v>450103.4800000001</v>
      </c>
      <c r="BL116" s="63">
        <f t="shared" si="240"/>
        <v>4369.9099999999744</v>
      </c>
      <c r="BM116" s="63">
        <f t="shared" si="240"/>
        <v>-261457.11000000004</v>
      </c>
      <c r="BN116" s="63">
        <f t="shared" si="240"/>
        <v>-62761.290000000037</v>
      </c>
      <c r="BO116" s="63">
        <f t="shared" si="240"/>
        <v>-261745.31</v>
      </c>
      <c r="BP116" s="63">
        <f t="shared" si="240"/>
        <v>-398523.36999999988</v>
      </c>
      <c r="BQ116" s="63">
        <f t="shared" si="241"/>
        <v>-1116030.3499999996</v>
      </c>
      <c r="BR116" s="63">
        <f t="shared" si="241"/>
        <v>1543566.27</v>
      </c>
      <c r="BS116" s="63">
        <f t="shared" si="241"/>
        <v>-238522.43000000017</v>
      </c>
      <c r="BT116" s="63">
        <f t="shared" si="241"/>
        <v>-843961.60000000009</v>
      </c>
      <c r="BU116" s="63">
        <f t="shared" si="241"/>
        <v>-597124.3899999999</v>
      </c>
      <c r="BV116" s="63">
        <f t="shared" si="241"/>
        <v>-38136.470000000088</v>
      </c>
      <c r="BW116" s="63">
        <f t="shared" si="241"/>
        <v>-390897.11</v>
      </c>
      <c r="BX116" s="63">
        <f t="shared" si="241"/>
        <v>-899467.63000000012</v>
      </c>
      <c r="BY116" s="63">
        <f t="shared" si="241"/>
        <v>-118724.93999999994</v>
      </c>
      <c r="BZ116" s="352">
        <f t="shared" si="241"/>
        <v>-225484.95000000007</v>
      </c>
      <c r="CA116" s="352">
        <f t="shared" si="241"/>
        <v>-289544.75000000006</v>
      </c>
      <c r="CB116" s="350">
        <f t="shared" si="241"/>
        <v>436793.79000000027</v>
      </c>
      <c r="CC116" s="369"/>
      <c r="CD116" s="35">
        <f t="shared" si="242"/>
        <v>1170986</v>
      </c>
    </row>
    <row r="117" spans="1:82" s="38" customFormat="1" x14ac:dyDescent="0.3">
      <c r="A117" s="140"/>
      <c r="B117" s="39" t="s">
        <v>32</v>
      </c>
      <c r="C117" s="92">
        <f t="shared" si="243"/>
        <v>-339580.45000000019</v>
      </c>
      <c r="D117" s="93">
        <f t="shared" si="243"/>
        <v>-1285826.1499999999</v>
      </c>
      <c r="E117" s="93">
        <f t="shared" si="231"/>
        <v>-1219034.1299999999</v>
      </c>
      <c r="F117" s="93">
        <f t="shared" si="231"/>
        <v>-597851.62000000011</v>
      </c>
      <c r="G117" s="93">
        <f t="shared" si="231"/>
        <v>-149798.81999999983</v>
      </c>
      <c r="H117" s="93">
        <f t="shared" si="231"/>
        <v>-69547.530000000028</v>
      </c>
      <c r="I117" s="93">
        <f t="shared" si="231"/>
        <v>115676.83999999997</v>
      </c>
      <c r="J117" s="93">
        <f t="shared" si="231"/>
        <v>343978.23</v>
      </c>
      <c r="K117" s="93">
        <f t="shared" si="231"/>
        <v>1759304.9800000002</v>
      </c>
      <c r="L117" s="277">
        <f t="shared" si="231"/>
        <v>1913182.9999999995</v>
      </c>
      <c r="M117" s="35">
        <f t="shared" si="231"/>
        <v>772507.95000000019</v>
      </c>
      <c r="N117" s="93">
        <f t="shared" si="231"/>
        <v>574094.13999999966</v>
      </c>
      <c r="O117" s="35">
        <f t="shared" si="231"/>
        <v>-430304.16000000015</v>
      </c>
      <c r="P117" s="93">
        <f t="shared" si="231"/>
        <v>92066.85999999987</v>
      </c>
      <c r="Q117" s="93">
        <f t="shared" si="231"/>
        <v>-701560.56</v>
      </c>
      <c r="R117" s="93">
        <f t="shared" si="231"/>
        <v>-989255.00000000023</v>
      </c>
      <c r="S117" s="93">
        <f t="shared" si="231"/>
        <v>-149150.97999999998</v>
      </c>
      <c r="T117" s="93">
        <f t="shared" ref="T117:V117" si="248">+T96-T103</f>
        <v>-22570.700000000186</v>
      </c>
      <c r="U117" s="93">
        <f t="shared" si="248"/>
        <v>-351129.60000000009</v>
      </c>
      <c r="V117" s="93">
        <f t="shared" si="248"/>
        <v>91403</v>
      </c>
      <c r="W117" s="93">
        <f t="shared" ref="W117:AB117" si="249">+W96-W103</f>
        <v>723112.71</v>
      </c>
      <c r="X117" s="277">
        <f t="shared" si="249"/>
        <v>1747599.2199999997</v>
      </c>
      <c r="Y117" s="35">
        <f t="shared" si="249"/>
        <v>2253506.2799999998</v>
      </c>
      <c r="Z117" s="93">
        <f t="shared" si="249"/>
        <v>1230298</v>
      </c>
      <c r="AA117" s="93">
        <f t="shared" si="249"/>
        <v>-1250407.7699999996</v>
      </c>
      <c r="AB117" s="93">
        <f t="shared" si="249"/>
        <v>-1084404.08</v>
      </c>
      <c r="AC117" s="93">
        <f t="shared" ref="AC117:AG117" si="250">+AC96-AC103</f>
        <v>-989067.85000000009</v>
      </c>
      <c r="AD117" s="93">
        <f t="shared" si="250"/>
        <v>-325588.28000000003</v>
      </c>
      <c r="AE117" s="93">
        <f t="shared" si="250"/>
        <v>-234340</v>
      </c>
      <c r="AF117" s="93">
        <f t="shared" si="250"/>
        <v>-36748.070000000065</v>
      </c>
      <c r="AG117" s="93">
        <f t="shared" si="250"/>
        <v>-23807.780000000028</v>
      </c>
      <c r="AH117" s="244">
        <f t="shared" ref="AH117:AI117" si="251">+AH96-AH103</f>
        <v>94634.819999999949</v>
      </c>
      <c r="AI117" s="93">
        <f t="shared" si="251"/>
        <v>708566.40999999992</v>
      </c>
      <c r="AJ117" s="389">
        <f t="shared" ref="AJ117" si="252">+AJ96-AJ103</f>
        <v>2545288.7400000002</v>
      </c>
      <c r="AK117" s="198">
        <f t="shared" si="238"/>
        <v>0.26716411383517491</v>
      </c>
      <c r="AL117" s="199">
        <f t="shared" si="238"/>
        <v>-1.071601328064451</v>
      </c>
      <c r="AM117" s="200">
        <f t="shared" si="238"/>
        <v>-0.42449473502435892</v>
      </c>
      <c r="AN117" s="200">
        <f t="shared" si="238"/>
        <v>0.65468314696546281</v>
      </c>
      <c r="AO117" s="200">
        <f t="shared" si="238"/>
        <v>-4.3247336661253518E-3</v>
      </c>
      <c r="AP117" s="200">
        <f t="shared" si="238"/>
        <v>-0.67546367211027947</v>
      </c>
      <c r="AQ117" s="200">
        <f t="shared" si="238"/>
        <v>-4.0354356152882476</v>
      </c>
      <c r="AR117" s="200">
        <f t="shared" si="238"/>
        <v>-0.73427678838861399</v>
      </c>
      <c r="AS117" s="200">
        <f t="shared" si="238"/>
        <v>-0.58897819410481067</v>
      </c>
      <c r="AT117" s="200">
        <f t="shared" si="238"/>
        <v>-8.6548845562604226E-2</v>
      </c>
      <c r="AU117" s="200">
        <f t="shared" si="239"/>
        <v>1.9171302120580109</v>
      </c>
      <c r="AV117" s="200">
        <f t="shared" si="239"/>
        <v>1.1430248356131987</v>
      </c>
      <c r="AW117" s="200">
        <f t="shared" si="239"/>
        <v>1.90586958304098</v>
      </c>
      <c r="AX117" s="200">
        <f t="shared" si="239"/>
        <v>-12.778441015583692</v>
      </c>
      <c r="AY117" s="200">
        <f t="shared" si="239"/>
        <v>0.40981107888961149</v>
      </c>
      <c r="AZ117" s="200">
        <f t="shared" si="239"/>
        <v>-0.67087527482802722</v>
      </c>
      <c r="BA117" s="200">
        <f t="shared" si="239"/>
        <v>0.57115963971540806</v>
      </c>
      <c r="BB117" s="200">
        <f t="shared" si="239"/>
        <v>0.62813160424797465</v>
      </c>
      <c r="BC117" s="200">
        <f t="shared" si="239"/>
        <v>-0.93219660205234756</v>
      </c>
      <c r="BD117" s="333">
        <f t="shared" si="239"/>
        <v>3.5357920418366454E-2</v>
      </c>
      <c r="BE117" s="333">
        <f t="shared" si="239"/>
        <v>-2.0116227800780942E-2</v>
      </c>
      <c r="BF117" s="170">
        <f t="shared" si="239"/>
        <v>0.45644877319183091</v>
      </c>
      <c r="BG117" s="92">
        <f t="shared" si="240"/>
        <v>-90723.709999999963</v>
      </c>
      <c r="BH117" s="62">
        <f t="shared" si="240"/>
        <v>1377893.0099999998</v>
      </c>
      <c r="BI117" s="63">
        <f t="shared" si="240"/>
        <v>517473.56999999983</v>
      </c>
      <c r="BJ117" s="63">
        <f t="shared" si="240"/>
        <v>-391403.38000000012</v>
      </c>
      <c r="BK117" s="63">
        <f t="shared" si="240"/>
        <v>647.83999999985099</v>
      </c>
      <c r="BL117" s="63">
        <f t="shared" si="240"/>
        <v>46976.829999999842</v>
      </c>
      <c r="BM117" s="63">
        <f t="shared" si="240"/>
        <v>-466806.44000000006</v>
      </c>
      <c r="BN117" s="63">
        <f t="shared" si="240"/>
        <v>-252575.22999999998</v>
      </c>
      <c r="BO117" s="63">
        <f t="shared" si="240"/>
        <v>-1036192.2700000003</v>
      </c>
      <c r="BP117" s="63">
        <f t="shared" si="240"/>
        <v>-165583.7799999998</v>
      </c>
      <c r="BQ117" s="63">
        <f t="shared" si="241"/>
        <v>1480998.3299999996</v>
      </c>
      <c r="BR117" s="63">
        <f t="shared" si="241"/>
        <v>656203.86000000034</v>
      </c>
      <c r="BS117" s="63">
        <f t="shared" si="241"/>
        <v>-820103.6099999994</v>
      </c>
      <c r="BT117" s="63">
        <f t="shared" si="241"/>
        <v>-1176470.94</v>
      </c>
      <c r="BU117" s="63">
        <f t="shared" si="241"/>
        <v>-287507.29000000004</v>
      </c>
      <c r="BV117" s="63">
        <f t="shared" si="241"/>
        <v>663666.7200000002</v>
      </c>
      <c r="BW117" s="63">
        <f t="shared" si="241"/>
        <v>-85189.020000000019</v>
      </c>
      <c r="BX117" s="63">
        <f t="shared" si="241"/>
        <v>-14177.369999999879</v>
      </c>
      <c r="BY117" s="63">
        <f t="shared" si="241"/>
        <v>327321.82000000007</v>
      </c>
      <c r="BZ117" s="352">
        <f t="shared" si="241"/>
        <v>3231.8199999999488</v>
      </c>
      <c r="CA117" s="352">
        <f t="shared" si="241"/>
        <v>-14546.300000000047</v>
      </c>
      <c r="CB117" s="350">
        <f t="shared" si="241"/>
        <v>797689.52000000048</v>
      </c>
      <c r="CC117" s="369"/>
      <c r="CD117" s="35">
        <f t="shared" si="242"/>
        <v>2216512</v>
      </c>
    </row>
    <row r="118" spans="1:82" s="38" customFormat="1" x14ac:dyDescent="0.3">
      <c r="A118" s="140"/>
      <c r="B118" s="39" t="s">
        <v>33</v>
      </c>
      <c r="C118" s="92">
        <f t="shared" si="243"/>
        <v>-99302.050000000745</v>
      </c>
      <c r="D118" s="93">
        <f t="shared" si="243"/>
        <v>-1033574.8700000001</v>
      </c>
      <c r="E118" s="93">
        <f t="shared" si="231"/>
        <v>-1477852.02</v>
      </c>
      <c r="F118" s="93">
        <f t="shared" si="231"/>
        <v>-573803.5299999998</v>
      </c>
      <c r="G118" s="93">
        <f t="shared" si="231"/>
        <v>-291624.25999999978</v>
      </c>
      <c r="H118" s="93">
        <f t="shared" si="231"/>
        <v>-236934.68000000017</v>
      </c>
      <c r="I118" s="93">
        <f t="shared" si="231"/>
        <v>224129.62000000011</v>
      </c>
      <c r="J118" s="93">
        <f t="shared" si="231"/>
        <v>352742.57999999961</v>
      </c>
      <c r="K118" s="93">
        <f t="shared" si="231"/>
        <v>1082845.1400000001</v>
      </c>
      <c r="L118" s="277">
        <f t="shared" si="231"/>
        <v>1516619</v>
      </c>
      <c r="M118" s="35">
        <f t="shared" si="231"/>
        <v>851603.19999999925</v>
      </c>
      <c r="N118" s="93">
        <f t="shared" si="231"/>
        <v>67971.959999999963</v>
      </c>
      <c r="O118" s="35">
        <f t="shared" si="231"/>
        <v>-441130.23000000045</v>
      </c>
      <c r="P118" s="93">
        <f t="shared" si="231"/>
        <v>393221.91999999993</v>
      </c>
      <c r="Q118" s="93">
        <f t="shared" si="231"/>
        <v>-862284.66999999946</v>
      </c>
      <c r="R118" s="93">
        <f t="shared" si="231"/>
        <v>-720481.90000000037</v>
      </c>
      <c r="S118" s="93">
        <f t="shared" si="231"/>
        <v>781393.62000000011</v>
      </c>
      <c r="T118" s="93">
        <f t="shared" ref="T118:V118" si="253">+T97-T104</f>
        <v>-86644.660000000149</v>
      </c>
      <c r="U118" s="93">
        <f t="shared" si="253"/>
        <v>717429.52</v>
      </c>
      <c r="V118" s="93">
        <f t="shared" si="253"/>
        <v>265450</v>
      </c>
      <c r="W118" s="93">
        <f t="shared" ref="W118:AB118" si="254">+W97-W104</f>
        <v>885217.31</v>
      </c>
      <c r="X118" s="277">
        <f t="shared" si="254"/>
        <v>1990917.7000000002</v>
      </c>
      <c r="Y118" s="35">
        <f t="shared" si="254"/>
        <v>2133937.9799999995</v>
      </c>
      <c r="Z118" s="93">
        <f t="shared" si="254"/>
        <v>787481</v>
      </c>
      <c r="AA118" s="93">
        <f t="shared" si="254"/>
        <v>-1322825.5499999998</v>
      </c>
      <c r="AB118" s="93">
        <f t="shared" si="254"/>
        <v>-122427.59999999963</v>
      </c>
      <c r="AC118" s="93">
        <f t="shared" ref="AC118:AG118" si="255">+AC97-AC104</f>
        <v>-952110.64999999991</v>
      </c>
      <c r="AD118" s="93">
        <f t="shared" si="255"/>
        <v>-492393.37999999989</v>
      </c>
      <c r="AE118" s="93">
        <f t="shared" si="255"/>
        <v>-166828</v>
      </c>
      <c r="AF118" s="93">
        <f t="shared" si="255"/>
        <v>71354.149999999907</v>
      </c>
      <c r="AG118" s="93">
        <f t="shared" si="255"/>
        <v>160118.30000000028</v>
      </c>
      <c r="AH118" s="244">
        <f t="shared" ref="AH118:AI118" si="256">+AH97-AH104</f>
        <v>1618300.8699999999</v>
      </c>
      <c r="AI118" s="93">
        <f t="shared" si="256"/>
        <v>900995.15000000037</v>
      </c>
      <c r="AJ118" s="389">
        <f t="shared" ref="AJ118" si="257">+AJ97-AJ104</f>
        <v>3168004.1799999997</v>
      </c>
      <c r="AK118" s="198">
        <f t="shared" si="238"/>
        <v>3.4423073843893168</v>
      </c>
      <c r="AL118" s="199">
        <f t="shared" si="238"/>
        <v>-1.3804484139596001</v>
      </c>
      <c r="AM118" s="200">
        <f t="shared" si="238"/>
        <v>-0.41652840857503481</v>
      </c>
      <c r="AN118" s="200">
        <f t="shared" si="238"/>
        <v>0.25562472576632744</v>
      </c>
      <c r="AO118" s="200">
        <f t="shared" si="238"/>
        <v>-3.6794534172157034</v>
      </c>
      <c r="AP118" s="200">
        <f t="shared" si="238"/>
        <v>-0.63430992879556469</v>
      </c>
      <c r="AQ118" s="200">
        <f t="shared" si="238"/>
        <v>2.2009580884489952</v>
      </c>
      <c r="AR118" s="200">
        <f t="shared" si="238"/>
        <v>-0.24746822456194459</v>
      </c>
      <c r="AS118" s="200">
        <f t="shared" si="238"/>
        <v>-0.18250793460642031</v>
      </c>
      <c r="AT118" s="200">
        <f t="shared" si="238"/>
        <v>0.312734246373018</v>
      </c>
      <c r="AU118" s="200">
        <f t="shared" si="239"/>
        <v>1.50578905762684</v>
      </c>
      <c r="AV118" s="200">
        <f t="shared" si="239"/>
        <v>10.585380206779391</v>
      </c>
      <c r="AW118" s="200">
        <f t="shared" si="239"/>
        <v>1.9987188817234278</v>
      </c>
      <c r="AX118" s="200">
        <f t="shared" si="239"/>
        <v>-1.311344799903321</v>
      </c>
      <c r="AY118" s="200">
        <f t="shared" si="239"/>
        <v>0.10417207115603772</v>
      </c>
      <c r="AZ118" s="200">
        <f t="shared" si="239"/>
        <v>-0.31657772388175243</v>
      </c>
      <c r="BA118" s="200">
        <f t="shared" si="239"/>
        <v>-1.2135005914176775</v>
      </c>
      <c r="BB118" s="200">
        <f t="shared" si="239"/>
        <v>-1.8235262276982769</v>
      </c>
      <c r="BC118" s="200">
        <f t="shared" si="239"/>
        <v>-0.77681668298232243</v>
      </c>
      <c r="BD118" s="333">
        <f t="shared" si="239"/>
        <v>5.0964432849877559</v>
      </c>
      <c r="BE118" s="333">
        <f t="shared" si="239"/>
        <v>1.7823691224474945E-2</v>
      </c>
      <c r="BF118" s="170">
        <f t="shared" si="239"/>
        <v>0.59122809546572386</v>
      </c>
      <c r="BG118" s="92">
        <f t="shared" si="240"/>
        <v>-341828.1799999997</v>
      </c>
      <c r="BH118" s="62">
        <f t="shared" si="240"/>
        <v>1426796.79</v>
      </c>
      <c r="BI118" s="63">
        <f t="shared" si="240"/>
        <v>615567.35000000056</v>
      </c>
      <c r="BJ118" s="63">
        <f t="shared" si="240"/>
        <v>-146678.37000000058</v>
      </c>
      <c r="BK118" s="63">
        <f t="shared" si="240"/>
        <v>1073017.8799999999</v>
      </c>
      <c r="BL118" s="63">
        <f t="shared" si="240"/>
        <v>150290.02000000002</v>
      </c>
      <c r="BM118" s="63">
        <f t="shared" si="240"/>
        <v>493299.89999999991</v>
      </c>
      <c r="BN118" s="63">
        <f t="shared" si="240"/>
        <v>-87292.579999999609</v>
      </c>
      <c r="BO118" s="63">
        <f t="shared" si="240"/>
        <v>-197627.83000000007</v>
      </c>
      <c r="BP118" s="63">
        <f t="shared" si="240"/>
        <v>474298.70000000019</v>
      </c>
      <c r="BQ118" s="63">
        <f t="shared" si="241"/>
        <v>1282334.7800000003</v>
      </c>
      <c r="BR118" s="63">
        <f t="shared" si="241"/>
        <v>719509.04</v>
      </c>
      <c r="BS118" s="63">
        <f t="shared" si="241"/>
        <v>-881695.31999999937</v>
      </c>
      <c r="BT118" s="63">
        <f t="shared" si="241"/>
        <v>-515649.51999999955</v>
      </c>
      <c r="BU118" s="63">
        <f t="shared" si="241"/>
        <v>-89825.980000000447</v>
      </c>
      <c r="BV118" s="63">
        <f t="shared" si="241"/>
        <v>228088.52000000048</v>
      </c>
      <c r="BW118" s="63">
        <f t="shared" si="241"/>
        <v>-948221.62000000011</v>
      </c>
      <c r="BX118" s="63">
        <f t="shared" si="241"/>
        <v>157998.81000000006</v>
      </c>
      <c r="BY118" s="63">
        <f t="shared" si="241"/>
        <v>-557311.21999999974</v>
      </c>
      <c r="BZ118" s="352">
        <f t="shared" si="241"/>
        <v>1352850.8699999999</v>
      </c>
      <c r="CA118" s="352">
        <f t="shared" si="241"/>
        <v>15777.840000000317</v>
      </c>
      <c r="CB118" s="350">
        <f t="shared" si="241"/>
        <v>1177086.4799999995</v>
      </c>
      <c r="CC118" s="369"/>
      <c r="CD118" s="35">
        <f t="shared" si="242"/>
        <v>3315171</v>
      </c>
    </row>
    <row r="119" spans="1:82" s="38" customFormat="1" x14ac:dyDescent="0.3">
      <c r="A119" s="140"/>
      <c r="B119" s="39" t="s">
        <v>34</v>
      </c>
      <c r="C119" s="92">
        <f t="shared" si="243"/>
        <v>63101.979999999516</v>
      </c>
      <c r="D119" s="93">
        <f t="shared" si="243"/>
        <v>-43708.859999999404</v>
      </c>
      <c r="E119" s="93">
        <f t="shared" si="231"/>
        <v>-136807.11999999918</v>
      </c>
      <c r="F119" s="93">
        <f t="shared" si="231"/>
        <v>-196741.40999999968</v>
      </c>
      <c r="G119" s="93">
        <f t="shared" si="231"/>
        <v>236862.10999999987</v>
      </c>
      <c r="H119" s="93">
        <f t="shared" si="231"/>
        <v>-486545.35999999987</v>
      </c>
      <c r="I119" s="93">
        <f t="shared" si="231"/>
        <v>484857.19000000018</v>
      </c>
      <c r="J119" s="93">
        <f t="shared" si="231"/>
        <v>-218078.37999999989</v>
      </c>
      <c r="K119" s="93">
        <f t="shared" si="231"/>
        <v>1201980.7600000002</v>
      </c>
      <c r="L119" s="277">
        <f t="shared" si="231"/>
        <v>1229894.6599999997</v>
      </c>
      <c r="M119" s="35">
        <f t="shared" si="231"/>
        <v>887597.67000000086</v>
      </c>
      <c r="N119" s="93">
        <f t="shared" si="231"/>
        <v>-147768.49000000022</v>
      </c>
      <c r="O119" s="35">
        <f t="shared" si="231"/>
        <v>339272.30999999959</v>
      </c>
      <c r="P119" s="93">
        <f t="shared" si="231"/>
        <v>831600.89000000013</v>
      </c>
      <c r="Q119" s="93">
        <f t="shared" si="231"/>
        <v>-1080155.0500000003</v>
      </c>
      <c r="R119" s="93">
        <f t="shared" si="231"/>
        <v>351108.2799999998</v>
      </c>
      <c r="S119" s="93">
        <f t="shared" si="231"/>
        <v>-119708.15000000037</v>
      </c>
      <c r="T119" s="93">
        <f t="shared" ref="T119:V119" si="258">+T98-T105</f>
        <v>-39752.850000000093</v>
      </c>
      <c r="U119" s="93">
        <f t="shared" si="258"/>
        <v>-350028.54000000004</v>
      </c>
      <c r="V119" s="93">
        <f t="shared" si="258"/>
        <v>741267</v>
      </c>
      <c r="W119" s="93">
        <f t="shared" ref="W119:AB119" si="259">+W98-W105</f>
        <v>649563.60999999987</v>
      </c>
      <c r="X119" s="277">
        <f t="shared" si="259"/>
        <v>1940599.92</v>
      </c>
      <c r="Y119" s="35">
        <f t="shared" si="259"/>
        <v>585314.93999999948</v>
      </c>
      <c r="Z119" s="93">
        <f t="shared" si="259"/>
        <v>1833990</v>
      </c>
      <c r="AA119" s="93">
        <f t="shared" si="259"/>
        <v>248560.24000000022</v>
      </c>
      <c r="AB119" s="93">
        <f t="shared" si="259"/>
        <v>-803482.71</v>
      </c>
      <c r="AC119" s="93">
        <f t="shared" ref="AC119:AG119" si="260">+AC98-AC105</f>
        <v>-598301.65999999968</v>
      </c>
      <c r="AD119" s="93">
        <f t="shared" si="260"/>
        <v>261170.14000000013</v>
      </c>
      <c r="AE119" s="93">
        <f t="shared" si="260"/>
        <v>640880</v>
      </c>
      <c r="AF119" s="93">
        <f t="shared" si="260"/>
        <v>910001.52</v>
      </c>
      <c r="AG119" s="93">
        <f t="shared" si="260"/>
        <v>257161.81999999983</v>
      </c>
      <c r="AH119" s="244">
        <f>+AH98-AH105</f>
        <v>1933283.3599999999</v>
      </c>
      <c r="AI119" s="93">
        <f>+AI98-AI105</f>
        <v>873596.24000000022</v>
      </c>
      <c r="AJ119" s="389">
        <f>+AJ98-AJ105</f>
        <v>2341662.0299999998</v>
      </c>
      <c r="AK119" s="198">
        <f t="shared" si="238"/>
        <v>4.3765715433969294</v>
      </c>
      <c r="AL119" s="199">
        <f t="shared" si="238"/>
        <v>-20.025911222576187</v>
      </c>
      <c r="AM119" s="200">
        <f t="shared" si="238"/>
        <v>6.8954593152754535</v>
      </c>
      <c r="AN119" s="200">
        <f t="shared" si="238"/>
        <v>-2.7846180933642812</v>
      </c>
      <c r="AO119" s="200">
        <f t="shared" si="238"/>
        <v>-1.5053917234799623</v>
      </c>
      <c r="AP119" s="200">
        <f t="shared" si="238"/>
        <v>-0.9182956960066373</v>
      </c>
      <c r="AQ119" s="200">
        <f t="shared" si="238"/>
        <v>-1.721920902111403</v>
      </c>
      <c r="AR119" s="200">
        <f t="shared" si="238"/>
        <v>-4.3990852279808772</v>
      </c>
      <c r="AS119" s="200">
        <f t="shared" si="238"/>
        <v>-0.45958901205706509</v>
      </c>
      <c r="AT119" s="200">
        <f t="shared" si="238"/>
        <v>0.57785864360123362</v>
      </c>
      <c r="AU119" s="200">
        <f t="shared" si="239"/>
        <v>-0.34056277998116091</v>
      </c>
      <c r="AV119" s="200">
        <f t="shared" si="239"/>
        <v>-13.411238688302204</v>
      </c>
      <c r="AW119" s="200">
        <f t="shared" si="239"/>
        <v>-0.26737245370834856</v>
      </c>
      <c r="AX119" s="200">
        <f t="shared" si="239"/>
        <v>-1.9661878909244552</v>
      </c>
      <c r="AY119" s="200">
        <f t="shared" si="239"/>
        <v>-0.44609650253452082</v>
      </c>
      <c r="AZ119" s="200">
        <f t="shared" si="239"/>
        <v>-0.2561549958320542</v>
      </c>
      <c r="BA119" s="200">
        <f t="shared" si="239"/>
        <v>-6.3536872802728803</v>
      </c>
      <c r="BB119" s="200">
        <f t="shared" si="239"/>
        <v>-23.891478724166895</v>
      </c>
      <c r="BC119" s="200">
        <f t="shared" si="239"/>
        <v>-1.7346881485721131</v>
      </c>
      <c r="BD119" s="333">
        <f t="shared" si="239"/>
        <v>1.6080796258298291</v>
      </c>
      <c r="BE119" s="333">
        <f t="shared" si="239"/>
        <v>0.34489713794157956</v>
      </c>
      <c r="BF119" s="170">
        <f t="shared" si="239"/>
        <v>0.20666913662451344</v>
      </c>
      <c r="BG119" s="92">
        <f t="shared" si="240"/>
        <v>276170.33000000007</v>
      </c>
      <c r="BH119" s="62">
        <f t="shared" si="240"/>
        <v>875309.74999999953</v>
      </c>
      <c r="BI119" s="63">
        <f t="shared" si="240"/>
        <v>-943347.9300000011</v>
      </c>
      <c r="BJ119" s="63">
        <f t="shared" si="240"/>
        <v>547849.68999999948</v>
      </c>
      <c r="BK119" s="63">
        <f t="shared" si="240"/>
        <v>-356570.26000000024</v>
      </c>
      <c r="BL119" s="63">
        <f t="shared" si="240"/>
        <v>446792.50999999978</v>
      </c>
      <c r="BM119" s="63">
        <f t="shared" si="240"/>
        <v>-834885.73000000021</v>
      </c>
      <c r="BN119" s="63">
        <f t="shared" si="240"/>
        <v>959345.37999999989</v>
      </c>
      <c r="BO119" s="63">
        <f t="shared" si="240"/>
        <v>-552417.15000000037</v>
      </c>
      <c r="BP119" s="63">
        <f t="shared" si="240"/>
        <v>710705.26000000024</v>
      </c>
      <c r="BQ119" s="63">
        <f t="shared" si="241"/>
        <v>-302282.73000000138</v>
      </c>
      <c r="BR119" s="63">
        <f t="shared" si="241"/>
        <v>1981758.4900000002</v>
      </c>
      <c r="BS119" s="63">
        <f t="shared" si="241"/>
        <v>-90712.069999999367</v>
      </c>
      <c r="BT119" s="63">
        <f t="shared" si="241"/>
        <v>-1635083.6</v>
      </c>
      <c r="BU119" s="63">
        <f t="shared" si="241"/>
        <v>481853.3900000006</v>
      </c>
      <c r="BV119" s="63">
        <f t="shared" si="241"/>
        <v>-89938.139999999665</v>
      </c>
      <c r="BW119" s="63">
        <f t="shared" si="241"/>
        <v>760588.15000000037</v>
      </c>
      <c r="BX119" s="63">
        <f t="shared" si="241"/>
        <v>949754.37000000011</v>
      </c>
      <c r="BY119" s="63">
        <f t="shared" si="241"/>
        <v>607190.35999999987</v>
      </c>
      <c r="BZ119" s="352">
        <f t="shared" si="241"/>
        <v>1192016.3599999999</v>
      </c>
      <c r="CA119" s="352">
        <f t="shared" si="241"/>
        <v>224032.63000000035</v>
      </c>
      <c r="CB119" s="350">
        <f t="shared" si="241"/>
        <v>401062.10999999987</v>
      </c>
      <c r="CC119" s="369"/>
      <c r="CD119" s="35">
        <f t="shared" si="242"/>
        <v>3439138</v>
      </c>
    </row>
    <row r="120" spans="1:82" s="123" customFormat="1" ht="15" thickBot="1" x14ac:dyDescent="0.35">
      <c r="A120" s="141"/>
      <c r="B120" s="50" t="s">
        <v>35</v>
      </c>
      <c r="C120" s="119">
        <f>SUM(C115:C119)</f>
        <v>879222.02999999514</v>
      </c>
      <c r="D120" s="120">
        <f t="shared" ref="D120:CD120" si="261">SUM(D115:D119)</f>
        <v>-9749872.2099999972</v>
      </c>
      <c r="E120" s="120">
        <f t="shared" si="261"/>
        <v>-8695124.1599999983</v>
      </c>
      <c r="F120" s="36">
        <f t="shared" si="261"/>
        <v>-6832675.4899999984</v>
      </c>
      <c r="G120" s="120">
        <f t="shared" si="261"/>
        <v>-3288712.8699999992</v>
      </c>
      <c r="H120" s="120">
        <f t="shared" si="261"/>
        <v>-2236211.7800000007</v>
      </c>
      <c r="I120" s="120">
        <f t="shared" si="261"/>
        <v>594535.5699999996</v>
      </c>
      <c r="J120" s="120">
        <f t="shared" si="261"/>
        <v>2502901.7499999991</v>
      </c>
      <c r="K120" s="120">
        <f t="shared" si="261"/>
        <v>10051646.760000002</v>
      </c>
      <c r="L120" s="276">
        <f t="shared" si="261"/>
        <v>15074405.970000003</v>
      </c>
      <c r="M120" s="36">
        <f t="shared" si="261"/>
        <v>12477707.73</v>
      </c>
      <c r="N120" s="120">
        <f t="shared" si="261"/>
        <v>289204.92999999924</v>
      </c>
      <c r="O120" s="289">
        <f t="shared" si="261"/>
        <v>-1087404.4400000009</v>
      </c>
      <c r="P120" s="36">
        <f t="shared" si="261"/>
        <v>1590186.6999999997</v>
      </c>
      <c r="Q120" s="36">
        <f t="shared" si="261"/>
        <v>-3656115.5700000003</v>
      </c>
      <c r="R120" s="36">
        <f t="shared" si="261"/>
        <v>-8822561.3200000003</v>
      </c>
      <c r="S120" s="36">
        <f t="shared" si="261"/>
        <v>-1206742.3100000005</v>
      </c>
      <c r="T120" s="36">
        <f t="shared" ref="T120:V120" si="262">SUM(T115:T119)</f>
        <v>-1081987.1500000018</v>
      </c>
      <c r="U120" s="36">
        <f t="shared" si="262"/>
        <v>-1471755.5000000005</v>
      </c>
      <c r="V120" s="36">
        <f t="shared" si="262"/>
        <v>2483965</v>
      </c>
      <c r="W120" s="36">
        <f t="shared" ref="W120:AB120" si="263">SUM(W115:W119)</f>
        <v>7884330.3000000007</v>
      </c>
      <c r="X120" s="316">
        <f t="shared" si="263"/>
        <v>17127685.189999998</v>
      </c>
      <c r="Y120" s="36">
        <f t="shared" si="263"/>
        <v>18804824.530000001</v>
      </c>
      <c r="Z120" s="36">
        <f t="shared" si="263"/>
        <v>12549601</v>
      </c>
      <c r="AA120" s="36">
        <f t="shared" si="263"/>
        <v>-4741868.4700000007</v>
      </c>
      <c r="AB120" s="36">
        <f t="shared" si="263"/>
        <v>-6788615.1899999967</v>
      </c>
      <c r="AC120" s="36">
        <f t="shared" ref="AC120:AF120" si="264">SUM(AC115:AC119)</f>
        <v>-22983997.109999999</v>
      </c>
      <c r="AD120" s="36">
        <f t="shared" si="264"/>
        <v>-5554224.8200000003</v>
      </c>
      <c r="AE120" s="36">
        <f t="shared" si="264"/>
        <v>-3036360</v>
      </c>
      <c r="AF120" s="36">
        <f t="shared" si="264"/>
        <v>-1963410.5400000019</v>
      </c>
      <c r="AG120" s="36">
        <f>SUM(AG115:AG119)</f>
        <v>-246817.61999999883</v>
      </c>
      <c r="AH120" s="263">
        <f t="shared" ref="AH120" si="265">SUM(AH115:AH119)</f>
        <v>4030135.0199999996</v>
      </c>
      <c r="AI120" s="36">
        <f>SUM(AI115:AI119)</f>
        <v>6621827.620000001</v>
      </c>
      <c r="AJ120" s="36">
        <f>SUM(AJ115:AJ119)</f>
        <v>24398653.520000003</v>
      </c>
      <c r="AK120" s="172">
        <f t="shared" si="238"/>
        <v>-2.2367802476468963</v>
      </c>
      <c r="AL120" s="175">
        <f t="shared" si="238"/>
        <v>-1.1630982094687372</v>
      </c>
      <c r="AM120" s="176">
        <f t="shared" si="238"/>
        <v>-0.57952117730311958</v>
      </c>
      <c r="AN120" s="176">
        <f t="shared" si="238"/>
        <v>0.2912308411122862</v>
      </c>
      <c r="AO120" s="176">
        <f t="shared" si="238"/>
        <v>-0.63306547038264216</v>
      </c>
      <c r="AP120" s="176">
        <f t="shared" si="238"/>
        <v>-0.51615175285410519</v>
      </c>
      <c r="AQ120" s="176">
        <f t="shared" si="238"/>
        <v>-3.4754708957110867</v>
      </c>
      <c r="AR120" s="176">
        <f t="shared" si="238"/>
        <v>-7.5659182386999708E-3</v>
      </c>
      <c r="AS120" s="176">
        <f t="shared" si="238"/>
        <v>-0.21561804863902723</v>
      </c>
      <c r="AT120" s="176">
        <f t="shared" si="238"/>
        <v>0.13620962737014536</v>
      </c>
      <c r="AU120" s="176">
        <f t="shared" si="239"/>
        <v>0.50707364981692837</v>
      </c>
      <c r="AV120" s="176">
        <f t="shared" si="239"/>
        <v>42.393454599823151</v>
      </c>
      <c r="AW120" s="176">
        <f t="shared" si="239"/>
        <v>3.3607220051446514</v>
      </c>
      <c r="AX120" s="176">
        <f t="shared" si="239"/>
        <v>-5.2690680220127604</v>
      </c>
      <c r="AY120" s="176">
        <f t="shared" si="239"/>
        <v>5.2864525669247371</v>
      </c>
      <c r="AZ120" s="176">
        <f t="shared" si="239"/>
        <v>-0.3704521149193894</v>
      </c>
      <c r="BA120" s="176">
        <f t="shared" si="239"/>
        <v>1.5161627091702774</v>
      </c>
      <c r="BB120" s="176">
        <f t="shared" si="239"/>
        <v>0.81463387989404379</v>
      </c>
      <c r="BC120" s="176">
        <f t="shared" si="239"/>
        <v>-0.83229713087533996</v>
      </c>
      <c r="BD120" s="327">
        <f t="shared" si="239"/>
        <v>0.62246046945105893</v>
      </c>
      <c r="BE120" s="327">
        <f t="shared" si="239"/>
        <v>-0.16012808088468841</v>
      </c>
      <c r="BF120" s="177">
        <f t="shared" si="239"/>
        <v>0.42451552847580137</v>
      </c>
      <c r="BG120" s="119">
        <f t="shared" si="222"/>
        <v>-1966626.469999996</v>
      </c>
      <c r="BH120" s="121">
        <f t="shared" si="222"/>
        <v>11340058.91</v>
      </c>
      <c r="BI120" s="122">
        <f t="shared" si="222"/>
        <v>5039008.589999998</v>
      </c>
      <c r="BJ120" s="122">
        <f t="shared" si="222"/>
        <v>-1989885.8300000015</v>
      </c>
      <c r="BK120" s="122">
        <f t="shared" ref="BK120:BL120" si="266">SUM(BK115:BK119)</f>
        <v>2081970.5599999987</v>
      </c>
      <c r="BL120" s="122">
        <f t="shared" si="266"/>
        <v>1154224.629999999</v>
      </c>
      <c r="BM120" s="122">
        <f t="shared" ref="BM120:BN120" si="267">SUM(BM115:BM119)</f>
        <v>-2066291.07</v>
      </c>
      <c r="BN120" s="122">
        <f t="shared" si="267"/>
        <v>-18936.749999999069</v>
      </c>
      <c r="BO120" s="122">
        <f t="shared" ref="BO120:BP120" si="268">SUM(BO115:BO119)</f>
        <v>-2167316.459999999</v>
      </c>
      <c r="BP120" s="122">
        <f t="shared" si="268"/>
        <v>2053279.2200000009</v>
      </c>
      <c r="BQ120" s="122">
        <f t="shared" ref="BQ120:BR120" si="269">SUM(BQ115:BQ119)</f>
        <v>6327116.8000000026</v>
      </c>
      <c r="BR120" s="122">
        <f t="shared" si="269"/>
        <v>12260396.069999998</v>
      </c>
      <c r="BS120" s="122">
        <f t="shared" ref="BS120:BT120" si="270">SUM(BS115:BS119)</f>
        <v>-3654464.03</v>
      </c>
      <c r="BT120" s="122">
        <f t="shared" si="270"/>
        <v>-8378801.889999995</v>
      </c>
      <c r="BU120" s="122">
        <f t="shared" ref="BU120:BV120" si="271">SUM(BU115:BU119)</f>
        <v>-19327881.539999999</v>
      </c>
      <c r="BV120" s="122">
        <f t="shared" si="271"/>
        <v>3268336.5</v>
      </c>
      <c r="BW120" s="122">
        <f t="shared" ref="BW120:BX120" si="272">SUM(BW115:BW119)</f>
        <v>-1829617.6899999995</v>
      </c>
      <c r="BX120" s="122">
        <f t="shared" si="272"/>
        <v>-881423.39000000013</v>
      </c>
      <c r="BY120" s="122">
        <f t="shared" ref="BY120:CA120" si="273">SUM(BY115:BY119)</f>
        <v>1224937.8800000015</v>
      </c>
      <c r="BZ120" s="347">
        <f t="shared" si="273"/>
        <v>1546170.0199999996</v>
      </c>
      <c r="CA120" s="347">
        <f t="shared" si="273"/>
        <v>-1262502.6800000009</v>
      </c>
      <c r="CB120" s="347">
        <f t="shared" ref="CB120" si="274">SUM(CB115:CB119)</f>
        <v>7270968.3300000001</v>
      </c>
      <c r="CC120" s="370"/>
      <c r="CD120" s="36">
        <f t="shared" si="261"/>
        <v>23129747</v>
      </c>
    </row>
    <row r="121" spans="1:82" s="57" customFormat="1" x14ac:dyDescent="0.3">
      <c r="A121" s="140">
        <f>+A114+1</f>
        <v>17</v>
      </c>
      <c r="B121" s="99" t="s">
        <v>39</v>
      </c>
      <c r="C121" s="72"/>
      <c r="D121" s="73"/>
      <c r="E121" s="73"/>
      <c r="F121" s="73"/>
      <c r="G121" s="73"/>
      <c r="H121" s="73"/>
      <c r="I121" s="73"/>
      <c r="J121" s="73"/>
      <c r="K121" s="73"/>
      <c r="L121" s="265"/>
      <c r="M121" s="74"/>
      <c r="N121" s="73"/>
      <c r="O121" s="74"/>
      <c r="P121" s="73"/>
      <c r="Q121" s="73"/>
      <c r="R121" s="73"/>
      <c r="S121" s="73"/>
      <c r="T121" s="73"/>
      <c r="U121" s="235"/>
      <c r="V121" s="235"/>
      <c r="W121" s="235"/>
      <c r="X121" s="268"/>
      <c r="Y121" s="295"/>
      <c r="Z121" s="235"/>
      <c r="AA121" s="235"/>
      <c r="AB121" s="235"/>
      <c r="AC121" s="235"/>
      <c r="AD121" s="235"/>
      <c r="AE121" s="235"/>
      <c r="AF121" s="235"/>
      <c r="AG121" s="235"/>
      <c r="AH121" s="235"/>
      <c r="AI121" s="73"/>
      <c r="AJ121" s="378"/>
      <c r="AK121" s="194"/>
      <c r="AL121" s="195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328"/>
      <c r="BE121" s="328"/>
      <c r="BF121" s="197"/>
      <c r="BG121" s="72"/>
      <c r="BH121" s="75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341"/>
      <c r="CA121" s="341"/>
      <c r="CB121" s="341"/>
      <c r="CC121" s="367"/>
      <c r="CD121" s="74"/>
    </row>
    <row r="122" spans="1:82" s="57" customFormat="1" x14ac:dyDescent="0.3">
      <c r="A122" s="140"/>
      <c r="B122" s="58" t="s">
        <v>30</v>
      </c>
      <c r="C122" s="59">
        <v>261</v>
      </c>
      <c r="D122" s="60">
        <v>282</v>
      </c>
      <c r="E122" s="60">
        <v>321</v>
      </c>
      <c r="F122" s="61">
        <v>312</v>
      </c>
      <c r="G122" s="60">
        <v>304</v>
      </c>
      <c r="H122" s="61">
        <v>313</v>
      </c>
      <c r="I122" s="60">
        <v>292</v>
      </c>
      <c r="J122" s="61">
        <v>284</v>
      </c>
      <c r="K122" s="60">
        <v>259</v>
      </c>
      <c r="L122" s="266">
        <v>235</v>
      </c>
      <c r="M122" s="61">
        <v>223</v>
      </c>
      <c r="N122" s="60">
        <v>204</v>
      </c>
      <c r="O122" s="61">
        <v>195</v>
      </c>
      <c r="P122" s="61">
        <v>187</v>
      </c>
      <c r="Q122" s="60">
        <v>161</v>
      </c>
      <c r="R122" s="61">
        <v>131</v>
      </c>
      <c r="S122" s="60">
        <v>98</v>
      </c>
      <c r="T122" s="61">
        <v>77</v>
      </c>
      <c r="U122" s="247">
        <v>66</v>
      </c>
      <c r="V122" s="247">
        <v>68</v>
      </c>
      <c r="W122" s="247">
        <v>67</v>
      </c>
      <c r="X122" s="317">
        <v>76</v>
      </c>
      <c r="Y122" s="247">
        <v>87</v>
      </c>
      <c r="Z122" s="247">
        <v>78</v>
      </c>
      <c r="AA122" s="247">
        <v>60</v>
      </c>
      <c r="AB122" s="247">
        <v>52</v>
      </c>
      <c r="AC122" s="247">
        <v>45</v>
      </c>
      <c r="AD122" s="247">
        <v>38</v>
      </c>
      <c r="AE122" s="247">
        <v>21</v>
      </c>
      <c r="AF122" s="247">
        <v>28</v>
      </c>
      <c r="AG122" s="247">
        <v>36</v>
      </c>
      <c r="AH122" s="247">
        <v>31</v>
      </c>
      <c r="AI122" s="61">
        <v>32</v>
      </c>
      <c r="AJ122" s="100">
        <v>27</v>
      </c>
      <c r="AK122" s="198">
        <f t="shared" ref="AK122:AT127" si="275">IF(ISERROR((O122-C122)/C122)=TRUE,0,(O122-C122)/C122)</f>
        <v>-0.25287356321839083</v>
      </c>
      <c r="AL122" s="199">
        <f t="shared" si="275"/>
        <v>-0.33687943262411346</v>
      </c>
      <c r="AM122" s="200">
        <f t="shared" si="275"/>
        <v>-0.49844236760124611</v>
      </c>
      <c r="AN122" s="200">
        <f t="shared" si="275"/>
        <v>-0.58012820512820518</v>
      </c>
      <c r="AO122" s="200">
        <f t="shared" si="275"/>
        <v>-0.67763157894736847</v>
      </c>
      <c r="AP122" s="200">
        <f t="shared" si="275"/>
        <v>-0.7539936102236422</v>
      </c>
      <c r="AQ122" s="200">
        <f t="shared" si="275"/>
        <v>-0.77397260273972601</v>
      </c>
      <c r="AR122" s="200">
        <f t="shared" si="275"/>
        <v>-0.76056338028169013</v>
      </c>
      <c r="AS122" s="200">
        <f t="shared" si="275"/>
        <v>-0.74131274131274127</v>
      </c>
      <c r="AT122" s="200">
        <f t="shared" si="275"/>
        <v>-0.67659574468085104</v>
      </c>
      <c r="AU122" s="200">
        <f t="shared" ref="AU122:BF127" si="276">IF(ISERROR((Y122-M122)/M122)=TRUE,0,(Y122-M122)/M122)</f>
        <v>-0.60986547085201792</v>
      </c>
      <c r="AV122" s="200">
        <f t="shared" si="276"/>
        <v>-0.61764705882352944</v>
      </c>
      <c r="AW122" s="200">
        <f t="shared" si="276"/>
        <v>-0.69230769230769229</v>
      </c>
      <c r="AX122" s="200">
        <f t="shared" si="276"/>
        <v>-0.72192513368983957</v>
      </c>
      <c r="AY122" s="200">
        <f t="shared" si="276"/>
        <v>-0.72049689440993792</v>
      </c>
      <c r="AZ122" s="200">
        <f t="shared" si="276"/>
        <v>-0.70992366412213737</v>
      </c>
      <c r="BA122" s="200">
        <f t="shared" si="276"/>
        <v>-0.7857142857142857</v>
      </c>
      <c r="BB122" s="200">
        <f t="shared" si="276"/>
        <v>-0.63636363636363635</v>
      </c>
      <c r="BC122" s="200">
        <f t="shared" si="276"/>
        <v>-0.45454545454545453</v>
      </c>
      <c r="BD122" s="335">
        <f t="shared" si="276"/>
        <v>-0.54411764705882348</v>
      </c>
      <c r="BE122" s="335">
        <f t="shared" si="276"/>
        <v>-0.52238805970149249</v>
      </c>
      <c r="BF122" s="214">
        <f t="shared" si="276"/>
        <v>-0.64473684210526316</v>
      </c>
      <c r="BG122" s="59">
        <f t="shared" ref="BG122:BP126" si="277">O122-C122</f>
        <v>-66</v>
      </c>
      <c r="BH122" s="62">
        <f t="shared" si="277"/>
        <v>-95</v>
      </c>
      <c r="BI122" s="63">
        <f t="shared" si="277"/>
        <v>-160</v>
      </c>
      <c r="BJ122" s="63">
        <f t="shared" si="277"/>
        <v>-181</v>
      </c>
      <c r="BK122" s="63">
        <f t="shared" si="277"/>
        <v>-206</v>
      </c>
      <c r="BL122" s="63">
        <f t="shared" si="277"/>
        <v>-236</v>
      </c>
      <c r="BM122" s="63">
        <f t="shared" si="277"/>
        <v>-226</v>
      </c>
      <c r="BN122" s="63">
        <f t="shared" si="277"/>
        <v>-216</v>
      </c>
      <c r="BO122" s="63">
        <f t="shared" si="277"/>
        <v>-192</v>
      </c>
      <c r="BP122" s="63">
        <f t="shared" si="277"/>
        <v>-159</v>
      </c>
      <c r="BQ122" s="63">
        <f t="shared" ref="BQ122:CB126" si="278">Y122-M122</f>
        <v>-136</v>
      </c>
      <c r="BR122" s="63">
        <f t="shared" si="278"/>
        <v>-126</v>
      </c>
      <c r="BS122" s="63">
        <f t="shared" si="278"/>
        <v>-135</v>
      </c>
      <c r="BT122" s="63">
        <f t="shared" si="278"/>
        <v>-135</v>
      </c>
      <c r="BU122" s="63">
        <f t="shared" si="278"/>
        <v>-116</v>
      </c>
      <c r="BV122" s="63">
        <f t="shared" si="278"/>
        <v>-93</v>
      </c>
      <c r="BW122" s="63">
        <f t="shared" si="278"/>
        <v>-77</v>
      </c>
      <c r="BX122" s="63">
        <f t="shared" si="278"/>
        <v>-49</v>
      </c>
      <c r="BY122" s="63">
        <f t="shared" si="278"/>
        <v>-30</v>
      </c>
      <c r="BZ122" s="229">
        <f t="shared" si="278"/>
        <v>-37</v>
      </c>
      <c r="CA122" s="229">
        <f t="shared" si="278"/>
        <v>-35</v>
      </c>
      <c r="CB122" s="229">
        <f t="shared" si="278"/>
        <v>-49</v>
      </c>
      <c r="CC122" s="367"/>
      <c r="CD122" s="61">
        <f>IF(ISERROR(GETPIVOTDATA("VALUE",'CSS WK pvt'!$J$2,"DT_FILE",CD$8,"COMMODITY",CD$6,"TRIM_CAT",TRIM(B122),"TRIM_LINE",A121))=TRUE,0,GETPIVOTDATA("VALUE",'CSS WK pvt'!$J$2,"DT_FILE",CD$8,"COMMODITY",CD$6,"TRIM_CAT",TRIM(B122),"TRIM_LINE",A121))</f>
        <v>27</v>
      </c>
    </row>
    <row r="123" spans="1:82" s="57" customFormat="1" x14ac:dyDescent="0.3">
      <c r="A123" s="140"/>
      <c r="B123" s="58" t="s">
        <v>31</v>
      </c>
      <c r="C123" s="59">
        <v>653</v>
      </c>
      <c r="D123" s="60">
        <v>758</v>
      </c>
      <c r="E123" s="60">
        <v>1013</v>
      </c>
      <c r="F123" s="61">
        <v>1149</v>
      </c>
      <c r="G123" s="60">
        <v>1159</v>
      </c>
      <c r="H123" s="61">
        <v>1172</v>
      </c>
      <c r="I123" s="60">
        <v>1108</v>
      </c>
      <c r="J123" s="61">
        <v>1054</v>
      </c>
      <c r="K123" s="60">
        <v>960</v>
      </c>
      <c r="L123" s="266">
        <v>878</v>
      </c>
      <c r="M123" s="61">
        <v>826</v>
      </c>
      <c r="N123" s="60">
        <v>788</v>
      </c>
      <c r="O123" s="61">
        <v>764</v>
      </c>
      <c r="P123" s="61">
        <v>760</v>
      </c>
      <c r="Q123" s="60">
        <v>715</v>
      </c>
      <c r="R123" s="61">
        <v>608</v>
      </c>
      <c r="S123" s="60">
        <v>652</v>
      </c>
      <c r="T123" s="61">
        <v>536</v>
      </c>
      <c r="U123" s="247">
        <v>499</v>
      </c>
      <c r="V123" s="247">
        <v>410</v>
      </c>
      <c r="W123" s="247">
        <v>382</v>
      </c>
      <c r="X123" s="317">
        <v>331</v>
      </c>
      <c r="Y123" s="247">
        <v>291</v>
      </c>
      <c r="Z123" s="247">
        <v>274</v>
      </c>
      <c r="AA123" s="247">
        <v>291</v>
      </c>
      <c r="AB123" s="247">
        <v>310</v>
      </c>
      <c r="AC123" s="247">
        <v>397</v>
      </c>
      <c r="AD123" s="247">
        <v>562</v>
      </c>
      <c r="AE123" s="247">
        <v>709</v>
      </c>
      <c r="AF123" s="247">
        <v>752</v>
      </c>
      <c r="AG123" s="247">
        <v>761</v>
      </c>
      <c r="AH123" s="247">
        <v>723</v>
      </c>
      <c r="AI123" s="61">
        <v>665</v>
      </c>
      <c r="AJ123" s="100">
        <v>592</v>
      </c>
      <c r="AK123" s="198">
        <f t="shared" si="275"/>
        <v>0.16998468606431852</v>
      </c>
      <c r="AL123" s="199">
        <f t="shared" si="275"/>
        <v>2.6385224274406332E-3</v>
      </c>
      <c r="AM123" s="200">
        <f t="shared" si="275"/>
        <v>-0.29417571569595263</v>
      </c>
      <c r="AN123" s="200">
        <f t="shared" si="275"/>
        <v>-0.47084421235857266</v>
      </c>
      <c r="AO123" s="200">
        <f t="shared" si="275"/>
        <v>-0.43744607420189818</v>
      </c>
      <c r="AP123" s="200">
        <f t="shared" si="275"/>
        <v>-0.5426621160409556</v>
      </c>
      <c r="AQ123" s="200">
        <f t="shared" si="275"/>
        <v>-0.54963898916967513</v>
      </c>
      <c r="AR123" s="200">
        <f t="shared" si="275"/>
        <v>-0.61100569259962045</v>
      </c>
      <c r="AS123" s="200">
        <f t="shared" si="275"/>
        <v>-0.6020833333333333</v>
      </c>
      <c r="AT123" s="200">
        <f t="shared" si="275"/>
        <v>-0.62300683371298404</v>
      </c>
      <c r="AU123" s="200">
        <f t="shared" si="276"/>
        <v>-0.64769975786924938</v>
      </c>
      <c r="AV123" s="200">
        <f t="shared" si="276"/>
        <v>-0.65228426395939088</v>
      </c>
      <c r="AW123" s="200">
        <f t="shared" si="276"/>
        <v>-0.61910994764397909</v>
      </c>
      <c r="AX123" s="200">
        <f t="shared" si="276"/>
        <v>-0.59210526315789469</v>
      </c>
      <c r="AY123" s="200">
        <f t="shared" si="276"/>
        <v>-0.44475524475524475</v>
      </c>
      <c r="AZ123" s="200">
        <f t="shared" si="276"/>
        <v>-7.5657894736842105E-2</v>
      </c>
      <c r="BA123" s="200">
        <f t="shared" si="276"/>
        <v>8.7423312883435578E-2</v>
      </c>
      <c r="BB123" s="200">
        <f t="shared" si="276"/>
        <v>0.40298507462686567</v>
      </c>
      <c r="BC123" s="200">
        <f t="shared" si="276"/>
        <v>0.52505010020040077</v>
      </c>
      <c r="BD123" s="335">
        <f t="shared" si="276"/>
        <v>0.76341463414634148</v>
      </c>
      <c r="BE123" s="335">
        <f t="shared" si="276"/>
        <v>0.74083769633507857</v>
      </c>
      <c r="BF123" s="214">
        <f t="shared" si="276"/>
        <v>0.78851963746223563</v>
      </c>
      <c r="BG123" s="59">
        <f t="shared" si="277"/>
        <v>111</v>
      </c>
      <c r="BH123" s="62">
        <f t="shared" si="277"/>
        <v>2</v>
      </c>
      <c r="BI123" s="63">
        <f t="shared" si="277"/>
        <v>-298</v>
      </c>
      <c r="BJ123" s="63">
        <f t="shared" si="277"/>
        <v>-541</v>
      </c>
      <c r="BK123" s="63">
        <f t="shared" si="277"/>
        <v>-507</v>
      </c>
      <c r="BL123" s="63">
        <f t="shared" si="277"/>
        <v>-636</v>
      </c>
      <c r="BM123" s="63">
        <f t="shared" si="277"/>
        <v>-609</v>
      </c>
      <c r="BN123" s="63">
        <f t="shared" si="277"/>
        <v>-644</v>
      </c>
      <c r="BO123" s="63">
        <f t="shared" si="277"/>
        <v>-578</v>
      </c>
      <c r="BP123" s="63">
        <f t="shared" si="277"/>
        <v>-547</v>
      </c>
      <c r="BQ123" s="63">
        <f t="shared" si="278"/>
        <v>-535</v>
      </c>
      <c r="BR123" s="63">
        <f t="shared" si="278"/>
        <v>-514</v>
      </c>
      <c r="BS123" s="63">
        <f t="shared" si="278"/>
        <v>-473</v>
      </c>
      <c r="BT123" s="63">
        <f t="shared" si="278"/>
        <v>-450</v>
      </c>
      <c r="BU123" s="63">
        <f t="shared" si="278"/>
        <v>-318</v>
      </c>
      <c r="BV123" s="63">
        <f t="shared" si="278"/>
        <v>-46</v>
      </c>
      <c r="BW123" s="63">
        <f t="shared" si="278"/>
        <v>57</v>
      </c>
      <c r="BX123" s="63">
        <f t="shared" si="278"/>
        <v>216</v>
      </c>
      <c r="BY123" s="63">
        <f t="shared" si="278"/>
        <v>262</v>
      </c>
      <c r="BZ123" s="229">
        <f t="shared" si="278"/>
        <v>313</v>
      </c>
      <c r="CA123" s="229">
        <f t="shared" si="278"/>
        <v>283</v>
      </c>
      <c r="CB123" s="229">
        <f t="shared" si="278"/>
        <v>261</v>
      </c>
      <c r="CC123" s="367"/>
      <c r="CD123" s="61">
        <f>IF(ISERROR(GETPIVOTDATA("VALUE",'CSS WK pvt'!$J$2,"DT_FILE",CD$8,"COMMODITY",CD$6,"TRIM_CAT",TRIM(B123),"TRIM_LINE",A121))=TRUE,0,GETPIVOTDATA("VALUE",'CSS WK pvt'!$J$2,"DT_FILE",CD$8,"COMMODITY",CD$6,"TRIM_CAT",TRIM(B123),"TRIM_LINE",A121))</f>
        <v>592</v>
      </c>
    </row>
    <row r="124" spans="1:82" s="57" customFormat="1" x14ac:dyDescent="0.3">
      <c r="A124" s="140"/>
      <c r="B124" s="58" t="s">
        <v>32</v>
      </c>
      <c r="C124" s="59"/>
      <c r="D124" s="60"/>
      <c r="E124" s="60"/>
      <c r="F124" s="61"/>
      <c r="G124" s="60"/>
      <c r="H124" s="61"/>
      <c r="I124" s="60"/>
      <c r="J124" s="61"/>
      <c r="K124" s="60"/>
      <c r="L124" s="266"/>
      <c r="M124" s="61"/>
      <c r="N124" s="60"/>
      <c r="O124" s="61"/>
      <c r="P124" s="61"/>
      <c r="Q124" s="60"/>
      <c r="R124" s="61"/>
      <c r="S124" s="60"/>
      <c r="T124" s="61"/>
      <c r="U124" s="247"/>
      <c r="V124" s="247"/>
      <c r="W124" s="247"/>
      <c r="X124" s="31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61"/>
      <c r="AJ124" s="100"/>
      <c r="AK124" s="198">
        <f t="shared" si="275"/>
        <v>0</v>
      </c>
      <c r="AL124" s="199">
        <f t="shared" si="275"/>
        <v>0</v>
      </c>
      <c r="AM124" s="200">
        <f t="shared" si="275"/>
        <v>0</v>
      </c>
      <c r="AN124" s="200">
        <f t="shared" si="275"/>
        <v>0</v>
      </c>
      <c r="AO124" s="200">
        <f t="shared" si="275"/>
        <v>0</v>
      </c>
      <c r="AP124" s="200">
        <f t="shared" si="275"/>
        <v>0</v>
      </c>
      <c r="AQ124" s="200">
        <f t="shared" si="275"/>
        <v>0</v>
      </c>
      <c r="AR124" s="200">
        <f t="shared" si="275"/>
        <v>0</v>
      </c>
      <c r="AS124" s="200">
        <f t="shared" si="275"/>
        <v>0</v>
      </c>
      <c r="AT124" s="200">
        <f t="shared" si="275"/>
        <v>0</v>
      </c>
      <c r="AU124" s="200">
        <f t="shared" si="276"/>
        <v>0</v>
      </c>
      <c r="AV124" s="200">
        <f t="shared" si="276"/>
        <v>0</v>
      </c>
      <c r="AW124" s="200">
        <f t="shared" si="276"/>
        <v>0</v>
      </c>
      <c r="AX124" s="200">
        <f t="shared" si="276"/>
        <v>0</v>
      </c>
      <c r="AY124" s="200">
        <f t="shared" si="276"/>
        <v>0</v>
      </c>
      <c r="AZ124" s="200">
        <f t="shared" si="276"/>
        <v>0</v>
      </c>
      <c r="BA124" s="200">
        <f t="shared" si="276"/>
        <v>0</v>
      </c>
      <c r="BB124" s="200">
        <f t="shared" si="276"/>
        <v>0</v>
      </c>
      <c r="BC124" s="200">
        <f t="shared" si="276"/>
        <v>0</v>
      </c>
      <c r="BD124" s="335">
        <f t="shared" si="276"/>
        <v>0</v>
      </c>
      <c r="BE124" s="335">
        <f t="shared" si="276"/>
        <v>0</v>
      </c>
      <c r="BF124" s="214">
        <f t="shared" si="276"/>
        <v>0</v>
      </c>
      <c r="BG124" s="59">
        <f t="shared" si="277"/>
        <v>0</v>
      </c>
      <c r="BH124" s="62">
        <f t="shared" si="277"/>
        <v>0</v>
      </c>
      <c r="BI124" s="63">
        <f t="shared" si="277"/>
        <v>0</v>
      </c>
      <c r="BJ124" s="63">
        <f t="shared" si="277"/>
        <v>0</v>
      </c>
      <c r="BK124" s="63">
        <f t="shared" si="277"/>
        <v>0</v>
      </c>
      <c r="BL124" s="63">
        <f t="shared" si="277"/>
        <v>0</v>
      </c>
      <c r="BM124" s="63">
        <f t="shared" si="277"/>
        <v>0</v>
      </c>
      <c r="BN124" s="63">
        <f t="shared" si="277"/>
        <v>0</v>
      </c>
      <c r="BO124" s="63">
        <f t="shared" si="277"/>
        <v>0</v>
      </c>
      <c r="BP124" s="63">
        <f t="shared" si="277"/>
        <v>0</v>
      </c>
      <c r="BQ124" s="63">
        <f t="shared" si="278"/>
        <v>0</v>
      </c>
      <c r="BR124" s="63">
        <f t="shared" si="278"/>
        <v>0</v>
      </c>
      <c r="BS124" s="63">
        <f t="shared" si="278"/>
        <v>0</v>
      </c>
      <c r="BT124" s="63">
        <f t="shared" si="278"/>
        <v>0</v>
      </c>
      <c r="BU124" s="63">
        <f t="shared" si="278"/>
        <v>0</v>
      </c>
      <c r="BV124" s="63">
        <f t="shared" si="278"/>
        <v>0</v>
      </c>
      <c r="BW124" s="63">
        <f t="shared" si="278"/>
        <v>0</v>
      </c>
      <c r="BX124" s="63">
        <f t="shared" si="278"/>
        <v>0</v>
      </c>
      <c r="BY124" s="63">
        <f t="shared" si="278"/>
        <v>0</v>
      </c>
      <c r="BZ124" s="229">
        <f t="shared" si="278"/>
        <v>0</v>
      </c>
      <c r="CA124" s="229">
        <f t="shared" si="278"/>
        <v>0</v>
      </c>
      <c r="CB124" s="229">
        <f t="shared" si="278"/>
        <v>0</v>
      </c>
      <c r="CC124" s="367"/>
      <c r="CD124" s="61"/>
    </row>
    <row r="125" spans="1:82" s="57" customFormat="1" x14ac:dyDescent="0.3">
      <c r="A125" s="140"/>
      <c r="B125" s="58" t="s">
        <v>33</v>
      </c>
      <c r="C125" s="59"/>
      <c r="D125" s="60"/>
      <c r="E125" s="60"/>
      <c r="F125" s="61"/>
      <c r="G125" s="60"/>
      <c r="H125" s="61"/>
      <c r="I125" s="60"/>
      <c r="J125" s="61"/>
      <c r="K125" s="60"/>
      <c r="L125" s="266"/>
      <c r="M125" s="61"/>
      <c r="N125" s="60"/>
      <c r="O125" s="61"/>
      <c r="P125" s="61"/>
      <c r="Q125" s="60"/>
      <c r="R125" s="61"/>
      <c r="S125" s="60"/>
      <c r="T125" s="61"/>
      <c r="U125" s="247"/>
      <c r="V125" s="247"/>
      <c r="W125" s="247"/>
      <c r="X125" s="31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61"/>
      <c r="AJ125" s="100"/>
      <c r="AK125" s="198">
        <f t="shared" si="275"/>
        <v>0</v>
      </c>
      <c r="AL125" s="199">
        <f t="shared" si="275"/>
        <v>0</v>
      </c>
      <c r="AM125" s="200">
        <f t="shared" si="275"/>
        <v>0</v>
      </c>
      <c r="AN125" s="200">
        <f t="shared" si="275"/>
        <v>0</v>
      </c>
      <c r="AO125" s="200">
        <f t="shared" si="275"/>
        <v>0</v>
      </c>
      <c r="AP125" s="200">
        <f t="shared" si="275"/>
        <v>0</v>
      </c>
      <c r="AQ125" s="200">
        <f t="shared" si="275"/>
        <v>0</v>
      </c>
      <c r="AR125" s="200">
        <f t="shared" si="275"/>
        <v>0</v>
      </c>
      <c r="AS125" s="200">
        <f t="shared" si="275"/>
        <v>0</v>
      </c>
      <c r="AT125" s="200">
        <f t="shared" si="275"/>
        <v>0</v>
      </c>
      <c r="AU125" s="200">
        <f t="shared" si="276"/>
        <v>0</v>
      </c>
      <c r="AV125" s="200">
        <f t="shared" si="276"/>
        <v>0</v>
      </c>
      <c r="AW125" s="200">
        <f t="shared" si="276"/>
        <v>0</v>
      </c>
      <c r="AX125" s="200">
        <f t="shared" si="276"/>
        <v>0</v>
      </c>
      <c r="AY125" s="200">
        <f t="shared" si="276"/>
        <v>0</v>
      </c>
      <c r="AZ125" s="200">
        <f t="shared" si="276"/>
        <v>0</v>
      </c>
      <c r="BA125" s="200">
        <f t="shared" si="276"/>
        <v>0</v>
      </c>
      <c r="BB125" s="200">
        <f t="shared" si="276"/>
        <v>0</v>
      </c>
      <c r="BC125" s="200">
        <f t="shared" si="276"/>
        <v>0</v>
      </c>
      <c r="BD125" s="335">
        <f t="shared" si="276"/>
        <v>0</v>
      </c>
      <c r="BE125" s="335">
        <f t="shared" si="276"/>
        <v>0</v>
      </c>
      <c r="BF125" s="214">
        <f t="shared" si="276"/>
        <v>0</v>
      </c>
      <c r="BG125" s="59">
        <f t="shared" si="277"/>
        <v>0</v>
      </c>
      <c r="BH125" s="62">
        <f t="shared" si="277"/>
        <v>0</v>
      </c>
      <c r="BI125" s="63">
        <f t="shared" si="277"/>
        <v>0</v>
      </c>
      <c r="BJ125" s="63">
        <f t="shared" si="277"/>
        <v>0</v>
      </c>
      <c r="BK125" s="63">
        <f t="shared" si="277"/>
        <v>0</v>
      </c>
      <c r="BL125" s="63">
        <f t="shared" si="277"/>
        <v>0</v>
      </c>
      <c r="BM125" s="63">
        <f t="shared" si="277"/>
        <v>0</v>
      </c>
      <c r="BN125" s="63">
        <f t="shared" si="277"/>
        <v>0</v>
      </c>
      <c r="BO125" s="63">
        <f t="shared" si="277"/>
        <v>0</v>
      </c>
      <c r="BP125" s="63">
        <f t="shared" si="277"/>
        <v>0</v>
      </c>
      <c r="BQ125" s="63">
        <f t="shared" si="278"/>
        <v>0</v>
      </c>
      <c r="BR125" s="63">
        <f t="shared" si="278"/>
        <v>0</v>
      </c>
      <c r="BS125" s="63">
        <f t="shared" si="278"/>
        <v>0</v>
      </c>
      <c r="BT125" s="63">
        <f t="shared" si="278"/>
        <v>0</v>
      </c>
      <c r="BU125" s="63">
        <f t="shared" si="278"/>
        <v>0</v>
      </c>
      <c r="BV125" s="63">
        <f t="shared" si="278"/>
        <v>0</v>
      </c>
      <c r="BW125" s="63">
        <f t="shared" si="278"/>
        <v>0</v>
      </c>
      <c r="BX125" s="63">
        <f t="shared" si="278"/>
        <v>0</v>
      </c>
      <c r="BY125" s="63">
        <f t="shared" si="278"/>
        <v>0</v>
      </c>
      <c r="BZ125" s="229">
        <f t="shared" si="278"/>
        <v>0</v>
      </c>
      <c r="CA125" s="229">
        <f t="shared" si="278"/>
        <v>0</v>
      </c>
      <c r="CB125" s="229">
        <f t="shared" si="278"/>
        <v>0</v>
      </c>
      <c r="CC125" s="367"/>
      <c r="CD125" s="61"/>
    </row>
    <row r="126" spans="1:82" s="57" customFormat="1" x14ac:dyDescent="0.3">
      <c r="A126" s="140"/>
      <c r="B126" s="58" t="s">
        <v>34</v>
      </c>
      <c r="C126" s="59"/>
      <c r="D126" s="60"/>
      <c r="E126" s="60"/>
      <c r="F126" s="61"/>
      <c r="G126" s="60"/>
      <c r="H126" s="61"/>
      <c r="I126" s="60"/>
      <c r="J126" s="61"/>
      <c r="K126" s="60"/>
      <c r="L126" s="266"/>
      <c r="M126" s="61"/>
      <c r="N126" s="60"/>
      <c r="O126" s="61"/>
      <c r="P126" s="61"/>
      <c r="Q126" s="60"/>
      <c r="R126" s="61"/>
      <c r="S126" s="60"/>
      <c r="T126" s="61"/>
      <c r="U126" s="247"/>
      <c r="V126" s="247"/>
      <c r="W126" s="247"/>
      <c r="X126" s="31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61"/>
      <c r="AJ126" s="100"/>
      <c r="AK126" s="198">
        <f t="shared" si="275"/>
        <v>0</v>
      </c>
      <c r="AL126" s="199">
        <f t="shared" si="275"/>
        <v>0</v>
      </c>
      <c r="AM126" s="200">
        <f t="shared" si="275"/>
        <v>0</v>
      </c>
      <c r="AN126" s="200">
        <f t="shared" si="275"/>
        <v>0</v>
      </c>
      <c r="AO126" s="200">
        <f t="shared" si="275"/>
        <v>0</v>
      </c>
      <c r="AP126" s="200">
        <f t="shared" si="275"/>
        <v>0</v>
      </c>
      <c r="AQ126" s="200">
        <f t="shared" si="275"/>
        <v>0</v>
      </c>
      <c r="AR126" s="200">
        <f t="shared" si="275"/>
        <v>0</v>
      </c>
      <c r="AS126" s="200">
        <f t="shared" si="275"/>
        <v>0</v>
      </c>
      <c r="AT126" s="200">
        <f t="shared" si="275"/>
        <v>0</v>
      </c>
      <c r="AU126" s="200">
        <f t="shared" si="276"/>
        <v>0</v>
      </c>
      <c r="AV126" s="200">
        <f t="shared" si="276"/>
        <v>0</v>
      </c>
      <c r="AW126" s="200">
        <f t="shared" si="276"/>
        <v>0</v>
      </c>
      <c r="AX126" s="200">
        <f t="shared" si="276"/>
        <v>0</v>
      </c>
      <c r="AY126" s="200">
        <f t="shared" si="276"/>
        <v>0</v>
      </c>
      <c r="AZ126" s="200">
        <f t="shared" si="276"/>
        <v>0</v>
      </c>
      <c r="BA126" s="200">
        <f t="shared" si="276"/>
        <v>0</v>
      </c>
      <c r="BB126" s="200">
        <f t="shared" si="276"/>
        <v>0</v>
      </c>
      <c r="BC126" s="200">
        <f t="shared" si="276"/>
        <v>0</v>
      </c>
      <c r="BD126" s="335">
        <f t="shared" si="276"/>
        <v>0</v>
      </c>
      <c r="BE126" s="335">
        <f t="shared" si="276"/>
        <v>0</v>
      </c>
      <c r="BF126" s="214">
        <f t="shared" si="276"/>
        <v>0</v>
      </c>
      <c r="BG126" s="59">
        <f t="shared" si="277"/>
        <v>0</v>
      </c>
      <c r="BH126" s="62">
        <f t="shared" si="277"/>
        <v>0</v>
      </c>
      <c r="BI126" s="63">
        <f t="shared" si="277"/>
        <v>0</v>
      </c>
      <c r="BJ126" s="63">
        <f t="shared" si="277"/>
        <v>0</v>
      </c>
      <c r="BK126" s="63">
        <f t="shared" si="277"/>
        <v>0</v>
      </c>
      <c r="BL126" s="63">
        <f t="shared" si="277"/>
        <v>0</v>
      </c>
      <c r="BM126" s="63">
        <f t="shared" si="277"/>
        <v>0</v>
      </c>
      <c r="BN126" s="63">
        <f t="shared" si="277"/>
        <v>0</v>
      </c>
      <c r="BO126" s="63">
        <f t="shared" si="277"/>
        <v>0</v>
      </c>
      <c r="BP126" s="63">
        <f t="shared" si="277"/>
        <v>0</v>
      </c>
      <c r="BQ126" s="63">
        <f t="shared" si="278"/>
        <v>0</v>
      </c>
      <c r="BR126" s="63">
        <f t="shared" si="278"/>
        <v>0</v>
      </c>
      <c r="BS126" s="63">
        <f t="shared" si="278"/>
        <v>0</v>
      </c>
      <c r="BT126" s="63">
        <f t="shared" si="278"/>
        <v>0</v>
      </c>
      <c r="BU126" s="63">
        <f t="shared" si="278"/>
        <v>0</v>
      </c>
      <c r="BV126" s="63">
        <f t="shared" si="278"/>
        <v>0</v>
      </c>
      <c r="BW126" s="63">
        <f t="shared" si="278"/>
        <v>0</v>
      </c>
      <c r="BX126" s="63">
        <f t="shared" si="278"/>
        <v>0</v>
      </c>
      <c r="BY126" s="63">
        <f t="shared" si="278"/>
        <v>0</v>
      </c>
      <c r="BZ126" s="229">
        <f t="shared" si="278"/>
        <v>0</v>
      </c>
      <c r="CA126" s="229">
        <f t="shared" si="278"/>
        <v>0</v>
      </c>
      <c r="CB126" s="229">
        <f t="shared" si="278"/>
        <v>0</v>
      </c>
      <c r="CC126" s="367"/>
      <c r="CD126" s="61"/>
    </row>
    <row r="127" spans="1:82" s="70" customFormat="1" x14ac:dyDescent="0.3">
      <c r="A127" s="141"/>
      <c r="B127" s="58" t="s">
        <v>35</v>
      </c>
      <c r="C127" s="114">
        <f>SUM(C122:C126)</f>
        <v>914</v>
      </c>
      <c r="D127" s="115">
        <f t="shared" ref="D127:CD127" si="279">SUM(D122:D126)</f>
        <v>1040</v>
      </c>
      <c r="E127" s="115">
        <f t="shared" si="279"/>
        <v>1334</v>
      </c>
      <c r="F127" s="116">
        <f t="shared" si="279"/>
        <v>1461</v>
      </c>
      <c r="G127" s="115">
        <f t="shared" si="279"/>
        <v>1463</v>
      </c>
      <c r="H127" s="116">
        <f t="shared" si="279"/>
        <v>1485</v>
      </c>
      <c r="I127" s="115">
        <f t="shared" si="279"/>
        <v>1400</v>
      </c>
      <c r="J127" s="116">
        <f t="shared" si="279"/>
        <v>1338</v>
      </c>
      <c r="K127" s="115">
        <f t="shared" si="279"/>
        <v>1219</v>
      </c>
      <c r="L127" s="281">
        <f t="shared" si="279"/>
        <v>1113</v>
      </c>
      <c r="M127" s="116">
        <f t="shared" si="279"/>
        <v>1049</v>
      </c>
      <c r="N127" s="115">
        <f t="shared" si="279"/>
        <v>992</v>
      </c>
      <c r="O127" s="116">
        <f t="shared" si="279"/>
        <v>959</v>
      </c>
      <c r="P127" s="116">
        <v>947</v>
      </c>
      <c r="Q127" s="115">
        <v>876</v>
      </c>
      <c r="R127" s="116">
        <v>739</v>
      </c>
      <c r="S127" s="115">
        <v>750</v>
      </c>
      <c r="T127" s="116">
        <v>613</v>
      </c>
      <c r="U127" s="248">
        <v>565</v>
      </c>
      <c r="V127" s="248">
        <v>478</v>
      </c>
      <c r="W127" s="248">
        <v>449</v>
      </c>
      <c r="X127" s="318">
        <v>407</v>
      </c>
      <c r="Y127" s="248">
        <v>378</v>
      </c>
      <c r="Z127" s="248">
        <v>352</v>
      </c>
      <c r="AA127" s="248">
        <v>351</v>
      </c>
      <c r="AB127" s="248">
        <v>362</v>
      </c>
      <c r="AC127" s="248">
        <v>442</v>
      </c>
      <c r="AD127" s="248">
        <v>600</v>
      </c>
      <c r="AE127" s="248">
        <v>730</v>
      </c>
      <c r="AF127" s="248">
        <v>780</v>
      </c>
      <c r="AG127" s="248">
        <v>797</v>
      </c>
      <c r="AH127" s="248">
        <v>754</v>
      </c>
      <c r="AI127" s="116">
        <v>697</v>
      </c>
      <c r="AJ127" s="117">
        <v>619</v>
      </c>
      <c r="AK127" s="202">
        <f t="shared" si="275"/>
        <v>4.923413566739606E-2</v>
      </c>
      <c r="AL127" s="203">
        <f t="shared" si="275"/>
        <v>-8.9423076923076925E-2</v>
      </c>
      <c r="AM127" s="204">
        <f t="shared" si="275"/>
        <v>-0.34332833583208394</v>
      </c>
      <c r="AN127" s="204">
        <f t="shared" si="275"/>
        <v>-0.4941820670773443</v>
      </c>
      <c r="AO127" s="204">
        <f t="shared" si="275"/>
        <v>-0.48735475051264526</v>
      </c>
      <c r="AP127" s="204">
        <f t="shared" si="275"/>
        <v>-0.58720538720538717</v>
      </c>
      <c r="AQ127" s="204">
        <f t="shared" si="275"/>
        <v>-0.59642857142857142</v>
      </c>
      <c r="AR127" s="204">
        <f t="shared" si="275"/>
        <v>-0.64275037369207777</v>
      </c>
      <c r="AS127" s="204">
        <f t="shared" si="275"/>
        <v>-0.63166529942575877</v>
      </c>
      <c r="AT127" s="204">
        <f t="shared" si="275"/>
        <v>-0.63432165318957767</v>
      </c>
      <c r="AU127" s="204">
        <f t="shared" si="276"/>
        <v>-0.63965681601525259</v>
      </c>
      <c r="AV127" s="204">
        <f t="shared" si="276"/>
        <v>-0.64516129032258063</v>
      </c>
      <c r="AW127" s="204">
        <f t="shared" si="276"/>
        <v>-0.63399374348279458</v>
      </c>
      <c r="AX127" s="204">
        <f t="shared" si="276"/>
        <v>-0.61774023231256603</v>
      </c>
      <c r="AY127" s="204">
        <f t="shared" si="276"/>
        <v>-0.4954337899543379</v>
      </c>
      <c r="AZ127" s="204">
        <f t="shared" si="276"/>
        <v>-0.18809201623815969</v>
      </c>
      <c r="BA127" s="204">
        <f t="shared" si="276"/>
        <v>-2.6666666666666668E-2</v>
      </c>
      <c r="BB127" s="204">
        <f t="shared" si="276"/>
        <v>0.27243066884176181</v>
      </c>
      <c r="BC127" s="204">
        <f t="shared" si="276"/>
        <v>0.41061946902654867</v>
      </c>
      <c r="BD127" s="336">
        <f t="shared" si="276"/>
        <v>0.57740585774058573</v>
      </c>
      <c r="BE127" s="336">
        <f t="shared" si="276"/>
        <v>0.5523385300668151</v>
      </c>
      <c r="BF127" s="215">
        <f t="shared" si="276"/>
        <v>0.52088452088452086</v>
      </c>
      <c r="BG127" s="114">
        <f t="shared" si="222"/>
        <v>45</v>
      </c>
      <c r="BH127" s="118">
        <f t="shared" si="222"/>
        <v>-93</v>
      </c>
      <c r="BI127" s="111">
        <f t="shared" si="222"/>
        <v>-458</v>
      </c>
      <c r="BJ127" s="111">
        <f t="shared" ref="BJ127:BK127" si="280">SUM(BJ122:BJ126)</f>
        <v>-722</v>
      </c>
      <c r="BK127" s="111">
        <f t="shared" si="280"/>
        <v>-713</v>
      </c>
      <c r="BL127" s="111">
        <f t="shared" ref="BL127:BM127" si="281">SUM(BL122:BL126)</f>
        <v>-872</v>
      </c>
      <c r="BM127" s="111">
        <f t="shared" si="281"/>
        <v>-835</v>
      </c>
      <c r="BN127" s="111">
        <f t="shared" ref="BN127:BO127" si="282">SUM(BN122:BN126)</f>
        <v>-860</v>
      </c>
      <c r="BO127" s="111">
        <f t="shared" si="282"/>
        <v>-770</v>
      </c>
      <c r="BP127" s="111">
        <f t="shared" ref="BP127:BQ127" si="283">SUM(BP122:BP126)</f>
        <v>-706</v>
      </c>
      <c r="BQ127" s="111">
        <f t="shared" si="283"/>
        <v>-671</v>
      </c>
      <c r="BR127" s="111">
        <f t="shared" ref="BR127:BS127" si="284">SUM(BR122:BR126)</f>
        <v>-640</v>
      </c>
      <c r="BS127" s="111">
        <f t="shared" si="284"/>
        <v>-608</v>
      </c>
      <c r="BT127" s="111">
        <f t="shared" ref="BT127:BU127" si="285">SUM(BT122:BT126)</f>
        <v>-585</v>
      </c>
      <c r="BU127" s="111">
        <f t="shared" si="285"/>
        <v>-434</v>
      </c>
      <c r="BV127" s="111">
        <f t="shared" ref="BV127:BW127" si="286">SUM(BV122:BV126)</f>
        <v>-139</v>
      </c>
      <c r="BW127" s="111">
        <f t="shared" si="286"/>
        <v>-20</v>
      </c>
      <c r="BX127" s="111">
        <f t="shared" ref="BX127:BY127" si="287">SUM(BX122:BX126)</f>
        <v>167</v>
      </c>
      <c r="BY127" s="111">
        <f t="shared" si="287"/>
        <v>232</v>
      </c>
      <c r="BZ127" s="230">
        <f t="shared" ref="BZ127" si="288">SUM(BZ122:BZ126)</f>
        <v>276</v>
      </c>
      <c r="CA127" s="230">
        <f>SUM(CA122:CA126)</f>
        <v>248</v>
      </c>
      <c r="CB127" s="230">
        <f>SUM(CB122:CB126)</f>
        <v>212</v>
      </c>
      <c r="CC127" s="368"/>
      <c r="CD127" s="80">
        <f t="shared" si="279"/>
        <v>619</v>
      </c>
    </row>
    <row r="128" spans="1:82" s="57" customFormat="1" x14ac:dyDescent="0.3">
      <c r="A128" s="140">
        <f>+A121+1</f>
        <v>18</v>
      </c>
      <c r="B128" s="103" t="s">
        <v>21</v>
      </c>
      <c r="C128" s="82"/>
      <c r="D128" s="83"/>
      <c r="E128" s="83"/>
      <c r="F128" s="83"/>
      <c r="G128" s="83"/>
      <c r="H128" s="83"/>
      <c r="I128" s="83"/>
      <c r="J128" s="83"/>
      <c r="K128" s="83"/>
      <c r="L128" s="271"/>
      <c r="M128" s="84"/>
      <c r="N128" s="83"/>
      <c r="O128" s="84"/>
      <c r="P128" s="83"/>
      <c r="Q128" s="83"/>
      <c r="R128" s="83"/>
      <c r="S128" s="83"/>
      <c r="T128" s="83"/>
      <c r="U128" s="238"/>
      <c r="V128" s="238"/>
      <c r="W128" s="238"/>
      <c r="X128" s="271"/>
      <c r="Y128" s="298"/>
      <c r="Z128" s="238"/>
      <c r="AA128" s="238"/>
      <c r="AB128" s="238"/>
      <c r="AC128" s="238"/>
      <c r="AD128" s="238"/>
      <c r="AE128" s="238"/>
      <c r="AF128" s="238"/>
      <c r="AG128" s="238"/>
      <c r="AH128" s="238"/>
      <c r="AI128" s="83"/>
      <c r="AJ128" s="381"/>
      <c r="AK128" s="206"/>
      <c r="AL128" s="207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330"/>
      <c r="BE128" s="330"/>
      <c r="BF128" s="209"/>
      <c r="BG128" s="82"/>
      <c r="BH128" s="85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343"/>
      <c r="CA128" s="343"/>
      <c r="CB128" s="343"/>
      <c r="CC128" s="367"/>
      <c r="CD128" s="84"/>
    </row>
    <row r="129" spans="1:82" s="57" customFormat="1" x14ac:dyDescent="0.3">
      <c r="A129" s="140"/>
      <c r="B129" s="58" t="s">
        <v>30</v>
      </c>
      <c r="C129" s="104">
        <v>1</v>
      </c>
      <c r="D129" s="63">
        <v>50</v>
      </c>
      <c r="E129" s="63">
        <v>36</v>
      </c>
      <c r="F129" s="63">
        <v>134</v>
      </c>
      <c r="G129" s="63">
        <v>62</v>
      </c>
      <c r="H129" s="101">
        <v>120</v>
      </c>
      <c r="I129" s="63">
        <v>153</v>
      </c>
      <c r="J129" s="101">
        <v>60</v>
      </c>
      <c r="K129" s="63">
        <v>1</v>
      </c>
      <c r="L129" s="284"/>
      <c r="M129" s="101"/>
      <c r="N129" s="63">
        <v>17</v>
      </c>
      <c r="O129" s="101">
        <v>15</v>
      </c>
      <c r="P129" s="101"/>
      <c r="Q129" s="63"/>
      <c r="R129" s="101"/>
      <c r="S129" s="63"/>
      <c r="T129" s="101"/>
      <c r="U129" s="229">
        <v>0</v>
      </c>
      <c r="V129" s="229">
        <v>0</v>
      </c>
      <c r="W129" s="229">
        <v>0</v>
      </c>
      <c r="X129" s="319">
        <v>0</v>
      </c>
      <c r="Y129" s="229">
        <v>0</v>
      </c>
      <c r="Z129" s="229">
        <v>0</v>
      </c>
      <c r="AA129" s="229">
        <v>0</v>
      </c>
      <c r="AB129" s="229">
        <v>0</v>
      </c>
      <c r="AC129" s="229">
        <v>0</v>
      </c>
      <c r="AD129" s="229">
        <v>0</v>
      </c>
      <c r="AE129" s="229">
        <v>482</v>
      </c>
      <c r="AF129" s="229">
        <v>182</v>
      </c>
      <c r="AG129" s="229">
        <v>308</v>
      </c>
      <c r="AH129" s="229">
        <v>317</v>
      </c>
      <c r="AI129" s="101">
        <v>6</v>
      </c>
      <c r="AJ129" s="102">
        <v>23</v>
      </c>
      <c r="AK129" s="198">
        <f t="shared" ref="AK129:AT134" si="289">IF(ISERROR((O129-C129)/C129)=TRUE,0,(O129-C129)/C129)</f>
        <v>14</v>
      </c>
      <c r="AL129" s="199">
        <f t="shared" si="289"/>
        <v>-1</v>
      </c>
      <c r="AM129" s="200">
        <f t="shared" si="289"/>
        <v>-1</v>
      </c>
      <c r="AN129" s="200">
        <f t="shared" si="289"/>
        <v>-1</v>
      </c>
      <c r="AO129" s="200">
        <f t="shared" si="289"/>
        <v>-1</v>
      </c>
      <c r="AP129" s="200">
        <f t="shared" si="289"/>
        <v>-1</v>
      </c>
      <c r="AQ129" s="200">
        <f t="shared" si="289"/>
        <v>-1</v>
      </c>
      <c r="AR129" s="200">
        <f t="shared" si="289"/>
        <v>-1</v>
      </c>
      <c r="AS129" s="200">
        <f t="shared" si="289"/>
        <v>-1</v>
      </c>
      <c r="AT129" s="200">
        <f t="shared" si="289"/>
        <v>0</v>
      </c>
      <c r="AU129" s="200">
        <f t="shared" ref="AU129:BF134" si="290">IF(ISERROR((Y129-M129)/M129)=TRUE,0,(Y129-M129)/M129)</f>
        <v>0</v>
      </c>
      <c r="AV129" s="200">
        <f t="shared" si="290"/>
        <v>-1</v>
      </c>
      <c r="AW129" s="200">
        <f t="shared" si="290"/>
        <v>-1</v>
      </c>
      <c r="AX129" s="200">
        <f t="shared" si="290"/>
        <v>0</v>
      </c>
      <c r="AY129" s="200">
        <f t="shared" si="290"/>
        <v>0</v>
      </c>
      <c r="AZ129" s="200">
        <f t="shared" si="290"/>
        <v>0</v>
      </c>
      <c r="BA129" s="200">
        <f t="shared" si="290"/>
        <v>0</v>
      </c>
      <c r="BB129" s="200">
        <f t="shared" si="290"/>
        <v>0</v>
      </c>
      <c r="BC129" s="200">
        <f t="shared" si="290"/>
        <v>0</v>
      </c>
      <c r="BD129" s="335">
        <f t="shared" si="290"/>
        <v>0</v>
      </c>
      <c r="BE129" s="335">
        <f t="shared" si="290"/>
        <v>0</v>
      </c>
      <c r="BF129" s="214">
        <f t="shared" si="290"/>
        <v>0</v>
      </c>
      <c r="BG129" s="104">
        <f t="shared" ref="BG129:BP133" si="291">O129-C129</f>
        <v>14</v>
      </c>
      <c r="BH129" s="62">
        <f t="shared" si="291"/>
        <v>-50</v>
      </c>
      <c r="BI129" s="63">
        <f t="shared" si="291"/>
        <v>-36</v>
      </c>
      <c r="BJ129" s="63">
        <f t="shared" si="291"/>
        <v>-134</v>
      </c>
      <c r="BK129" s="63">
        <f t="shared" si="291"/>
        <v>-62</v>
      </c>
      <c r="BL129" s="63">
        <f t="shared" si="291"/>
        <v>-120</v>
      </c>
      <c r="BM129" s="63">
        <f t="shared" si="291"/>
        <v>-153</v>
      </c>
      <c r="BN129" s="63">
        <f t="shared" si="291"/>
        <v>-60</v>
      </c>
      <c r="BO129" s="63">
        <f t="shared" si="291"/>
        <v>-1</v>
      </c>
      <c r="BP129" s="63">
        <f t="shared" si="291"/>
        <v>0</v>
      </c>
      <c r="BQ129" s="63">
        <f t="shared" ref="BQ129:CB133" si="292">Y129-M129</f>
        <v>0</v>
      </c>
      <c r="BR129" s="63">
        <f t="shared" si="292"/>
        <v>-17</v>
      </c>
      <c r="BS129" s="63">
        <f t="shared" si="292"/>
        <v>-15</v>
      </c>
      <c r="BT129" s="63">
        <f t="shared" si="292"/>
        <v>0</v>
      </c>
      <c r="BU129" s="63">
        <f t="shared" si="292"/>
        <v>0</v>
      </c>
      <c r="BV129" s="63">
        <f t="shared" si="292"/>
        <v>0</v>
      </c>
      <c r="BW129" s="63">
        <f t="shared" si="292"/>
        <v>482</v>
      </c>
      <c r="BX129" s="63">
        <f t="shared" si="292"/>
        <v>182</v>
      </c>
      <c r="BY129" s="63">
        <f t="shared" si="292"/>
        <v>308</v>
      </c>
      <c r="BZ129" s="229">
        <f t="shared" si="292"/>
        <v>317</v>
      </c>
      <c r="CA129" s="229">
        <f t="shared" si="292"/>
        <v>6</v>
      </c>
      <c r="CB129" s="229">
        <f t="shared" si="292"/>
        <v>23</v>
      </c>
      <c r="CC129" s="367"/>
      <c r="CD129" s="61">
        <f>IF(ISERROR(GETPIVOTDATA("VALUE",'CSS WK pvt'!$J$2,"DT_FILE",CD$8,"COMMODITY",CD$6,"TRIM_CAT",TRIM(B129),"TRIM_LINE",A$128))=TRUE,0,GETPIVOTDATA("VALUE",'CSS WK pvt'!$J$2,"DT_FILE",CD$8,"COMMODITY",CD$6,"TRIM_CAT",TRIM(B129),"TRIM_LINE",A$128))</f>
        <v>23</v>
      </c>
    </row>
    <row r="130" spans="1:82" s="57" customFormat="1" x14ac:dyDescent="0.3">
      <c r="A130" s="140"/>
      <c r="B130" s="58" t="s">
        <v>31</v>
      </c>
      <c r="C130" s="104">
        <v>3</v>
      </c>
      <c r="D130" s="63">
        <v>13</v>
      </c>
      <c r="E130" s="63">
        <v>14</v>
      </c>
      <c r="F130" s="63">
        <v>32</v>
      </c>
      <c r="G130" s="63">
        <v>13</v>
      </c>
      <c r="H130" s="101">
        <v>37</v>
      </c>
      <c r="I130" s="63">
        <v>38</v>
      </c>
      <c r="J130" s="101">
        <v>35</v>
      </c>
      <c r="K130" s="63"/>
      <c r="L130" s="284"/>
      <c r="M130" s="101"/>
      <c r="N130" s="63">
        <v>3</v>
      </c>
      <c r="O130" s="101">
        <v>2</v>
      </c>
      <c r="P130" s="101"/>
      <c r="Q130" s="63"/>
      <c r="R130" s="101"/>
      <c r="S130" s="63"/>
      <c r="T130" s="101"/>
      <c r="U130" s="229">
        <v>0</v>
      </c>
      <c r="V130" s="229">
        <v>0</v>
      </c>
      <c r="W130" s="229">
        <v>0</v>
      </c>
      <c r="X130" s="319">
        <v>0</v>
      </c>
      <c r="Y130" s="229">
        <v>0</v>
      </c>
      <c r="Z130" s="229">
        <v>0</v>
      </c>
      <c r="AA130" s="229">
        <v>0</v>
      </c>
      <c r="AB130" s="229">
        <v>0</v>
      </c>
      <c r="AC130" s="229">
        <v>0</v>
      </c>
      <c r="AD130" s="229">
        <v>0</v>
      </c>
      <c r="AE130" s="229">
        <v>32</v>
      </c>
      <c r="AF130" s="229">
        <v>27</v>
      </c>
      <c r="AG130" s="229">
        <v>121</v>
      </c>
      <c r="AH130" s="229">
        <v>59</v>
      </c>
      <c r="AI130" s="101">
        <v>1</v>
      </c>
      <c r="AJ130" s="102">
        <v>0</v>
      </c>
      <c r="AK130" s="198">
        <f t="shared" si="289"/>
        <v>-0.33333333333333331</v>
      </c>
      <c r="AL130" s="199">
        <f t="shared" si="289"/>
        <v>-1</v>
      </c>
      <c r="AM130" s="200">
        <f t="shared" si="289"/>
        <v>-1</v>
      </c>
      <c r="AN130" s="200">
        <f t="shared" si="289"/>
        <v>-1</v>
      </c>
      <c r="AO130" s="200">
        <f t="shared" si="289"/>
        <v>-1</v>
      </c>
      <c r="AP130" s="200">
        <f t="shared" si="289"/>
        <v>-1</v>
      </c>
      <c r="AQ130" s="200">
        <f t="shared" si="289"/>
        <v>-1</v>
      </c>
      <c r="AR130" s="200">
        <f t="shared" si="289"/>
        <v>-1</v>
      </c>
      <c r="AS130" s="200">
        <f t="shared" si="289"/>
        <v>0</v>
      </c>
      <c r="AT130" s="200">
        <f t="shared" si="289"/>
        <v>0</v>
      </c>
      <c r="AU130" s="200">
        <f t="shared" si="290"/>
        <v>0</v>
      </c>
      <c r="AV130" s="200">
        <f t="shared" si="290"/>
        <v>-1</v>
      </c>
      <c r="AW130" s="200">
        <f t="shared" si="290"/>
        <v>-1</v>
      </c>
      <c r="AX130" s="200">
        <f t="shared" si="290"/>
        <v>0</v>
      </c>
      <c r="AY130" s="200">
        <f t="shared" si="290"/>
        <v>0</v>
      </c>
      <c r="AZ130" s="200">
        <f t="shared" si="290"/>
        <v>0</v>
      </c>
      <c r="BA130" s="200">
        <f t="shared" si="290"/>
        <v>0</v>
      </c>
      <c r="BB130" s="200">
        <f t="shared" si="290"/>
        <v>0</v>
      </c>
      <c r="BC130" s="200">
        <f t="shared" si="290"/>
        <v>0</v>
      </c>
      <c r="BD130" s="335">
        <f t="shared" si="290"/>
        <v>0</v>
      </c>
      <c r="BE130" s="335">
        <f t="shared" si="290"/>
        <v>0</v>
      </c>
      <c r="BF130" s="214">
        <f t="shared" si="290"/>
        <v>0</v>
      </c>
      <c r="BG130" s="104">
        <f t="shared" si="291"/>
        <v>-1</v>
      </c>
      <c r="BH130" s="62">
        <f t="shared" si="291"/>
        <v>-13</v>
      </c>
      <c r="BI130" s="63">
        <f t="shared" si="291"/>
        <v>-14</v>
      </c>
      <c r="BJ130" s="63">
        <f t="shared" si="291"/>
        <v>-32</v>
      </c>
      <c r="BK130" s="63">
        <f t="shared" si="291"/>
        <v>-13</v>
      </c>
      <c r="BL130" s="63">
        <f t="shared" si="291"/>
        <v>-37</v>
      </c>
      <c r="BM130" s="63">
        <f t="shared" si="291"/>
        <v>-38</v>
      </c>
      <c r="BN130" s="63">
        <f t="shared" si="291"/>
        <v>-35</v>
      </c>
      <c r="BO130" s="63">
        <f t="shared" si="291"/>
        <v>0</v>
      </c>
      <c r="BP130" s="63">
        <f t="shared" si="291"/>
        <v>0</v>
      </c>
      <c r="BQ130" s="63">
        <f t="shared" si="292"/>
        <v>0</v>
      </c>
      <c r="BR130" s="63">
        <f t="shared" si="292"/>
        <v>-3</v>
      </c>
      <c r="BS130" s="63">
        <f t="shared" si="292"/>
        <v>-2</v>
      </c>
      <c r="BT130" s="63">
        <f t="shared" si="292"/>
        <v>0</v>
      </c>
      <c r="BU130" s="63">
        <f t="shared" si="292"/>
        <v>0</v>
      </c>
      <c r="BV130" s="63">
        <f t="shared" si="292"/>
        <v>0</v>
      </c>
      <c r="BW130" s="63">
        <f t="shared" si="292"/>
        <v>32</v>
      </c>
      <c r="BX130" s="63">
        <f t="shared" si="292"/>
        <v>27</v>
      </c>
      <c r="BY130" s="63">
        <f t="shared" si="292"/>
        <v>121</v>
      </c>
      <c r="BZ130" s="229">
        <f t="shared" si="292"/>
        <v>59</v>
      </c>
      <c r="CA130" s="229">
        <f t="shared" si="292"/>
        <v>1</v>
      </c>
      <c r="CB130" s="229">
        <f t="shared" si="292"/>
        <v>0</v>
      </c>
      <c r="CC130" s="367"/>
      <c r="CD130" s="61">
        <f>IF(ISERROR(GETPIVOTDATA("VALUE",'CSS WK pvt'!$J$2,"DT_FILE",CD$8,"COMMODITY",CD$6,"TRIM_CAT",TRIM(B130),"TRIM_LINE",A$128))=TRUE,0,GETPIVOTDATA("VALUE",'CSS WK pvt'!$J$2,"DT_FILE",CD$8,"COMMODITY",CD$6,"TRIM_CAT",TRIM(B130),"TRIM_LINE",A$128))</f>
        <v>0</v>
      </c>
    </row>
    <row r="131" spans="1:82" s="57" customFormat="1" x14ac:dyDescent="0.3">
      <c r="A131" s="140"/>
      <c r="B131" s="58" t="s">
        <v>32</v>
      </c>
      <c r="C131" s="104">
        <v>19</v>
      </c>
      <c r="D131" s="63">
        <v>10</v>
      </c>
      <c r="E131" s="63">
        <v>1</v>
      </c>
      <c r="F131" s="63">
        <v>6</v>
      </c>
      <c r="G131" s="63">
        <v>3</v>
      </c>
      <c r="H131" s="101">
        <v>5</v>
      </c>
      <c r="I131" s="63">
        <v>2</v>
      </c>
      <c r="J131" s="101">
        <v>3</v>
      </c>
      <c r="K131" s="63">
        <v>10</v>
      </c>
      <c r="L131" s="284">
        <v>4</v>
      </c>
      <c r="M131" s="101">
        <v>6</v>
      </c>
      <c r="N131" s="63">
        <v>10</v>
      </c>
      <c r="O131" s="101">
        <v>4</v>
      </c>
      <c r="P131" s="101"/>
      <c r="Q131" s="63"/>
      <c r="R131" s="101"/>
      <c r="S131" s="63"/>
      <c r="T131" s="101"/>
      <c r="U131" s="229">
        <v>0</v>
      </c>
      <c r="V131" s="229">
        <v>18</v>
      </c>
      <c r="W131" s="229">
        <v>2</v>
      </c>
      <c r="X131" s="319">
        <v>2</v>
      </c>
      <c r="Y131" s="229">
        <v>5</v>
      </c>
      <c r="Z131" s="229">
        <v>4</v>
      </c>
      <c r="AA131" s="229">
        <v>12</v>
      </c>
      <c r="AB131" s="229">
        <v>7</v>
      </c>
      <c r="AC131" s="229">
        <v>14</v>
      </c>
      <c r="AD131" s="229">
        <v>9</v>
      </c>
      <c r="AE131" s="229">
        <v>5</v>
      </c>
      <c r="AF131" s="229">
        <v>4</v>
      </c>
      <c r="AG131" s="229">
        <v>35</v>
      </c>
      <c r="AH131" s="229">
        <v>22</v>
      </c>
      <c r="AI131" s="101">
        <v>8</v>
      </c>
      <c r="AJ131" s="102">
        <v>4</v>
      </c>
      <c r="AK131" s="198">
        <f t="shared" si="289"/>
        <v>-0.78947368421052633</v>
      </c>
      <c r="AL131" s="199">
        <f t="shared" si="289"/>
        <v>-1</v>
      </c>
      <c r="AM131" s="200">
        <f t="shared" si="289"/>
        <v>-1</v>
      </c>
      <c r="AN131" s="200">
        <f t="shared" si="289"/>
        <v>-1</v>
      </c>
      <c r="AO131" s="200">
        <f t="shared" si="289"/>
        <v>-1</v>
      </c>
      <c r="AP131" s="200">
        <f t="shared" si="289"/>
        <v>-1</v>
      </c>
      <c r="AQ131" s="200">
        <f t="shared" si="289"/>
        <v>-1</v>
      </c>
      <c r="AR131" s="200">
        <f t="shared" si="289"/>
        <v>5</v>
      </c>
      <c r="AS131" s="200">
        <f t="shared" si="289"/>
        <v>-0.8</v>
      </c>
      <c r="AT131" s="200">
        <f t="shared" si="289"/>
        <v>-0.5</v>
      </c>
      <c r="AU131" s="200">
        <f t="shared" si="290"/>
        <v>-0.16666666666666666</v>
      </c>
      <c r="AV131" s="200">
        <f t="shared" si="290"/>
        <v>-0.6</v>
      </c>
      <c r="AW131" s="200">
        <f t="shared" si="290"/>
        <v>2</v>
      </c>
      <c r="AX131" s="200">
        <f t="shared" si="290"/>
        <v>0</v>
      </c>
      <c r="AY131" s="200">
        <f t="shared" si="290"/>
        <v>0</v>
      </c>
      <c r="AZ131" s="200">
        <f t="shared" si="290"/>
        <v>0</v>
      </c>
      <c r="BA131" s="200">
        <f t="shared" si="290"/>
        <v>0</v>
      </c>
      <c r="BB131" s="200">
        <f t="shared" si="290"/>
        <v>0</v>
      </c>
      <c r="BC131" s="200">
        <f t="shared" si="290"/>
        <v>0</v>
      </c>
      <c r="BD131" s="335">
        <f t="shared" si="290"/>
        <v>0.22222222222222221</v>
      </c>
      <c r="BE131" s="335">
        <f t="shared" si="290"/>
        <v>3</v>
      </c>
      <c r="BF131" s="214">
        <f t="shared" si="290"/>
        <v>1</v>
      </c>
      <c r="BG131" s="104">
        <f t="shared" si="291"/>
        <v>-15</v>
      </c>
      <c r="BH131" s="62">
        <f t="shared" si="291"/>
        <v>-10</v>
      </c>
      <c r="BI131" s="63">
        <f t="shared" si="291"/>
        <v>-1</v>
      </c>
      <c r="BJ131" s="63">
        <f t="shared" si="291"/>
        <v>-6</v>
      </c>
      <c r="BK131" s="63">
        <f t="shared" si="291"/>
        <v>-3</v>
      </c>
      <c r="BL131" s="63">
        <f t="shared" si="291"/>
        <v>-5</v>
      </c>
      <c r="BM131" s="63">
        <f t="shared" si="291"/>
        <v>-2</v>
      </c>
      <c r="BN131" s="63">
        <f t="shared" si="291"/>
        <v>15</v>
      </c>
      <c r="BO131" s="63">
        <f t="shared" si="291"/>
        <v>-8</v>
      </c>
      <c r="BP131" s="63">
        <f t="shared" si="291"/>
        <v>-2</v>
      </c>
      <c r="BQ131" s="63">
        <f t="shared" si="292"/>
        <v>-1</v>
      </c>
      <c r="BR131" s="63">
        <f t="shared" si="292"/>
        <v>-6</v>
      </c>
      <c r="BS131" s="63">
        <f t="shared" si="292"/>
        <v>8</v>
      </c>
      <c r="BT131" s="63">
        <f t="shared" si="292"/>
        <v>7</v>
      </c>
      <c r="BU131" s="63">
        <f t="shared" si="292"/>
        <v>14</v>
      </c>
      <c r="BV131" s="63">
        <f t="shared" si="292"/>
        <v>9</v>
      </c>
      <c r="BW131" s="63">
        <f t="shared" si="292"/>
        <v>5</v>
      </c>
      <c r="BX131" s="63">
        <f t="shared" si="292"/>
        <v>4</v>
      </c>
      <c r="BY131" s="63">
        <f t="shared" si="292"/>
        <v>35</v>
      </c>
      <c r="BZ131" s="229">
        <f t="shared" si="292"/>
        <v>4</v>
      </c>
      <c r="CA131" s="229">
        <f t="shared" si="292"/>
        <v>6</v>
      </c>
      <c r="CB131" s="229">
        <f t="shared" si="292"/>
        <v>2</v>
      </c>
      <c r="CC131" s="367"/>
      <c r="CD131" s="61">
        <f>IF(ISERROR(GETPIVOTDATA("VALUE",'CSS WK pvt'!$J$2,"DT_FILE",CD$8,"COMMODITY",CD$6,"TRIM_CAT",TRIM(B131),"TRIM_LINE",A$128))=TRUE,0,GETPIVOTDATA("VALUE",'CSS WK pvt'!$J$2,"DT_FILE",CD$8,"COMMODITY",CD$6,"TRIM_CAT",TRIM(B131),"TRIM_LINE",A$128))</f>
        <v>4</v>
      </c>
    </row>
    <row r="132" spans="1:82" s="57" customFormat="1" x14ac:dyDescent="0.3">
      <c r="A132" s="140"/>
      <c r="B132" s="58" t="s">
        <v>33</v>
      </c>
      <c r="C132" s="104">
        <v>4</v>
      </c>
      <c r="D132" s="63">
        <v>3</v>
      </c>
      <c r="E132" s="63">
        <v>1</v>
      </c>
      <c r="F132" s="63"/>
      <c r="G132" s="63"/>
      <c r="H132" s="101">
        <v>1</v>
      </c>
      <c r="I132" s="63"/>
      <c r="J132" s="101"/>
      <c r="K132" s="63"/>
      <c r="L132" s="284">
        <v>2</v>
      </c>
      <c r="M132" s="101"/>
      <c r="N132" s="63">
        <v>3</v>
      </c>
      <c r="O132" s="101"/>
      <c r="P132" s="101"/>
      <c r="Q132" s="63"/>
      <c r="R132" s="101"/>
      <c r="S132" s="63"/>
      <c r="T132" s="101"/>
      <c r="U132" s="229">
        <v>0</v>
      </c>
      <c r="V132" s="229">
        <v>1</v>
      </c>
      <c r="W132" s="229">
        <v>1</v>
      </c>
      <c r="X132" s="319">
        <v>1</v>
      </c>
      <c r="Y132" s="229">
        <v>0</v>
      </c>
      <c r="Z132" s="229">
        <v>0</v>
      </c>
      <c r="AA132" s="229">
        <v>3</v>
      </c>
      <c r="AB132" s="229">
        <v>0</v>
      </c>
      <c r="AC132" s="229">
        <v>5</v>
      </c>
      <c r="AD132" s="229">
        <v>1</v>
      </c>
      <c r="AE132" s="229">
        <v>0</v>
      </c>
      <c r="AF132" s="229">
        <v>0</v>
      </c>
      <c r="AG132" s="229">
        <v>8</v>
      </c>
      <c r="AH132" s="229">
        <v>8</v>
      </c>
      <c r="AI132" s="101">
        <v>3</v>
      </c>
      <c r="AJ132" s="102">
        <v>2</v>
      </c>
      <c r="AK132" s="198">
        <f t="shared" si="289"/>
        <v>-1</v>
      </c>
      <c r="AL132" s="199">
        <f t="shared" si="289"/>
        <v>-1</v>
      </c>
      <c r="AM132" s="200">
        <f t="shared" si="289"/>
        <v>-1</v>
      </c>
      <c r="AN132" s="200">
        <f t="shared" si="289"/>
        <v>0</v>
      </c>
      <c r="AO132" s="200">
        <f t="shared" si="289"/>
        <v>0</v>
      </c>
      <c r="AP132" s="200">
        <f t="shared" si="289"/>
        <v>-1</v>
      </c>
      <c r="AQ132" s="200">
        <f t="shared" si="289"/>
        <v>0</v>
      </c>
      <c r="AR132" s="200">
        <f t="shared" si="289"/>
        <v>0</v>
      </c>
      <c r="AS132" s="200">
        <f t="shared" si="289"/>
        <v>0</v>
      </c>
      <c r="AT132" s="200">
        <f t="shared" si="289"/>
        <v>-0.5</v>
      </c>
      <c r="AU132" s="200">
        <f t="shared" si="290"/>
        <v>0</v>
      </c>
      <c r="AV132" s="200">
        <f t="shared" si="290"/>
        <v>-1</v>
      </c>
      <c r="AW132" s="200">
        <f t="shared" si="290"/>
        <v>0</v>
      </c>
      <c r="AX132" s="200">
        <f t="shared" si="290"/>
        <v>0</v>
      </c>
      <c r="AY132" s="200">
        <f t="shared" si="290"/>
        <v>0</v>
      </c>
      <c r="AZ132" s="200">
        <f t="shared" si="290"/>
        <v>0</v>
      </c>
      <c r="BA132" s="200">
        <f t="shared" si="290"/>
        <v>0</v>
      </c>
      <c r="BB132" s="200">
        <f t="shared" si="290"/>
        <v>0</v>
      </c>
      <c r="BC132" s="200">
        <f t="shared" si="290"/>
        <v>0</v>
      </c>
      <c r="BD132" s="335">
        <f t="shared" si="290"/>
        <v>7</v>
      </c>
      <c r="BE132" s="335">
        <f t="shared" si="290"/>
        <v>2</v>
      </c>
      <c r="BF132" s="214">
        <f t="shared" si="290"/>
        <v>1</v>
      </c>
      <c r="BG132" s="104">
        <f t="shared" si="291"/>
        <v>-4</v>
      </c>
      <c r="BH132" s="62">
        <f t="shared" si="291"/>
        <v>-3</v>
      </c>
      <c r="BI132" s="63">
        <f t="shared" si="291"/>
        <v>-1</v>
      </c>
      <c r="BJ132" s="63">
        <f t="shared" si="291"/>
        <v>0</v>
      </c>
      <c r="BK132" s="63">
        <f t="shared" si="291"/>
        <v>0</v>
      </c>
      <c r="BL132" s="63">
        <f t="shared" si="291"/>
        <v>-1</v>
      </c>
      <c r="BM132" s="63">
        <f t="shared" si="291"/>
        <v>0</v>
      </c>
      <c r="BN132" s="63">
        <f t="shared" si="291"/>
        <v>1</v>
      </c>
      <c r="BO132" s="63">
        <f t="shared" si="291"/>
        <v>1</v>
      </c>
      <c r="BP132" s="63">
        <f t="shared" si="291"/>
        <v>-1</v>
      </c>
      <c r="BQ132" s="63">
        <f t="shared" si="292"/>
        <v>0</v>
      </c>
      <c r="BR132" s="63">
        <f t="shared" si="292"/>
        <v>-3</v>
      </c>
      <c r="BS132" s="63">
        <f t="shared" si="292"/>
        <v>3</v>
      </c>
      <c r="BT132" s="63">
        <f t="shared" si="292"/>
        <v>0</v>
      </c>
      <c r="BU132" s="63">
        <f t="shared" si="292"/>
        <v>5</v>
      </c>
      <c r="BV132" s="63">
        <f t="shared" si="292"/>
        <v>1</v>
      </c>
      <c r="BW132" s="63">
        <f t="shared" si="292"/>
        <v>0</v>
      </c>
      <c r="BX132" s="63">
        <f t="shared" si="292"/>
        <v>0</v>
      </c>
      <c r="BY132" s="63">
        <f t="shared" si="292"/>
        <v>8</v>
      </c>
      <c r="BZ132" s="229">
        <f t="shared" si="292"/>
        <v>7</v>
      </c>
      <c r="CA132" s="229">
        <f t="shared" si="292"/>
        <v>2</v>
      </c>
      <c r="CB132" s="229">
        <f t="shared" si="292"/>
        <v>1</v>
      </c>
      <c r="CC132" s="367"/>
      <c r="CD132" s="61">
        <f>IF(ISERROR(GETPIVOTDATA("VALUE",'CSS WK pvt'!$J$2,"DT_FILE",CD$8,"COMMODITY",CD$6,"TRIM_CAT",TRIM(B132),"TRIM_LINE",A$128))=TRUE,0,GETPIVOTDATA("VALUE",'CSS WK pvt'!$J$2,"DT_FILE",CD$8,"COMMODITY",CD$6,"TRIM_CAT",TRIM(B132),"TRIM_LINE",A$128))</f>
        <v>2</v>
      </c>
    </row>
    <row r="133" spans="1:82" s="57" customFormat="1" x14ac:dyDescent="0.3">
      <c r="A133" s="140"/>
      <c r="B133" s="58" t="s">
        <v>34</v>
      </c>
      <c r="C133" s="104"/>
      <c r="D133" s="63"/>
      <c r="E133" s="63"/>
      <c r="F133" s="63"/>
      <c r="G133" s="63">
        <v>1</v>
      </c>
      <c r="H133" s="101"/>
      <c r="I133" s="63"/>
      <c r="J133" s="101"/>
      <c r="K133" s="63"/>
      <c r="L133" s="284"/>
      <c r="M133" s="101"/>
      <c r="N133" s="63">
        <v>1</v>
      </c>
      <c r="O133" s="101"/>
      <c r="P133" s="101"/>
      <c r="Q133" s="63"/>
      <c r="R133" s="101"/>
      <c r="S133" s="63"/>
      <c r="T133" s="101"/>
      <c r="U133" s="229">
        <v>0</v>
      </c>
      <c r="V133" s="229">
        <v>1</v>
      </c>
      <c r="W133" s="229">
        <v>0</v>
      </c>
      <c r="X133" s="319">
        <v>0</v>
      </c>
      <c r="Y133" s="229">
        <v>0</v>
      </c>
      <c r="Z133" s="229">
        <v>0</v>
      </c>
      <c r="AA133" s="229">
        <v>0</v>
      </c>
      <c r="AB133" s="229">
        <v>0</v>
      </c>
      <c r="AC133" s="229">
        <v>1</v>
      </c>
      <c r="AD133" s="229">
        <v>0</v>
      </c>
      <c r="AE133" s="229">
        <v>0</v>
      </c>
      <c r="AF133" s="229">
        <v>0</v>
      </c>
      <c r="AG133" s="229">
        <v>0</v>
      </c>
      <c r="AH133" s="229">
        <v>0</v>
      </c>
      <c r="AI133" s="101">
        <v>0</v>
      </c>
      <c r="AJ133" s="102">
        <v>0</v>
      </c>
      <c r="AK133" s="198">
        <f t="shared" si="289"/>
        <v>0</v>
      </c>
      <c r="AL133" s="199">
        <f t="shared" si="289"/>
        <v>0</v>
      </c>
      <c r="AM133" s="200">
        <f t="shared" si="289"/>
        <v>0</v>
      </c>
      <c r="AN133" s="200">
        <f t="shared" si="289"/>
        <v>0</v>
      </c>
      <c r="AO133" s="200">
        <f t="shared" si="289"/>
        <v>-1</v>
      </c>
      <c r="AP133" s="200">
        <f t="shared" si="289"/>
        <v>0</v>
      </c>
      <c r="AQ133" s="200">
        <f t="shared" si="289"/>
        <v>0</v>
      </c>
      <c r="AR133" s="200">
        <f t="shared" si="289"/>
        <v>0</v>
      </c>
      <c r="AS133" s="200">
        <f t="shared" si="289"/>
        <v>0</v>
      </c>
      <c r="AT133" s="200">
        <f t="shared" si="289"/>
        <v>0</v>
      </c>
      <c r="AU133" s="200">
        <f t="shared" si="290"/>
        <v>0</v>
      </c>
      <c r="AV133" s="200">
        <f t="shared" si="290"/>
        <v>-1</v>
      </c>
      <c r="AW133" s="200">
        <f t="shared" si="290"/>
        <v>0</v>
      </c>
      <c r="AX133" s="200">
        <f t="shared" si="290"/>
        <v>0</v>
      </c>
      <c r="AY133" s="200">
        <f t="shared" si="290"/>
        <v>0</v>
      </c>
      <c r="AZ133" s="200">
        <f t="shared" si="290"/>
        <v>0</v>
      </c>
      <c r="BA133" s="200">
        <f t="shared" si="290"/>
        <v>0</v>
      </c>
      <c r="BB133" s="200">
        <f t="shared" si="290"/>
        <v>0</v>
      </c>
      <c r="BC133" s="200">
        <f t="shared" si="290"/>
        <v>0</v>
      </c>
      <c r="BD133" s="335">
        <f t="shared" si="290"/>
        <v>-1</v>
      </c>
      <c r="BE133" s="335">
        <f t="shared" si="290"/>
        <v>0</v>
      </c>
      <c r="BF133" s="214">
        <f t="shared" si="290"/>
        <v>0</v>
      </c>
      <c r="BG133" s="104">
        <f t="shared" si="291"/>
        <v>0</v>
      </c>
      <c r="BH133" s="62">
        <f t="shared" si="291"/>
        <v>0</v>
      </c>
      <c r="BI133" s="63">
        <f t="shared" si="291"/>
        <v>0</v>
      </c>
      <c r="BJ133" s="63">
        <f t="shared" si="291"/>
        <v>0</v>
      </c>
      <c r="BK133" s="63">
        <f t="shared" si="291"/>
        <v>-1</v>
      </c>
      <c r="BL133" s="63">
        <f t="shared" si="291"/>
        <v>0</v>
      </c>
      <c r="BM133" s="63">
        <f t="shared" si="291"/>
        <v>0</v>
      </c>
      <c r="BN133" s="63">
        <f t="shared" si="291"/>
        <v>1</v>
      </c>
      <c r="BO133" s="63">
        <f t="shared" si="291"/>
        <v>0</v>
      </c>
      <c r="BP133" s="63">
        <f t="shared" si="291"/>
        <v>0</v>
      </c>
      <c r="BQ133" s="63">
        <f t="shared" si="292"/>
        <v>0</v>
      </c>
      <c r="BR133" s="63">
        <f t="shared" si="292"/>
        <v>-1</v>
      </c>
      <c r="BS133" s="63">
        <f t="shared" si="292"/>
        <v>0</v>
      </c>
      <c r="BT133" s="63">
        <f t="shared" si="292"/>
        <v>0</v>
      </c>
      <c r="BU133" s="63">
        <f t="shared" si="292"/>
        <v>1</v>
      </c>
      <c r="BV133" s="63">
        <f t="shared" si="292"/>
        <v>0</v>
      </c>
      <c r="BW133" s="63">
        <f t="shared" si="292"/>
        <v>0</v>
      </c>
      <c r="BX133" s="63">
        <f t="shared" si="292"/>
        <v>0</v>
      </c>
      <c r="BY133" s="63">
        <f t="shared" si="292"/>
        <v>0</v>
      </c>
      <c r="BZ133" s="229">
        <f t="shared" si="292"/>
        <v>-1</v>
      </c>
      <c r="CA133" s="229">
        <f t="shared" si="292"/>
        <v>0</v>
      </c>
      <c r="CB133" s="229">
        <f t="shared" si="292"/>
        <v>0</v>
      </c>
      <c r="CC133" s="367"/>
      <c r="CD133" s="61">
        <f>IF(ISERROR(GETPIVOTDATA("VALUE",'CSS WK pvt'!$J$2,"DT_FILE",CD$8,"COMMODITY",CD$6,"TRIM_CAT",TRIM(B133),"TRIM_LINE",A$128))=TRUE,0,GETPIVOTDATA("VALUE",'CSS WK pvt'!$J$2,"DT_FILE",CD$8,"COMMODITY",CD$6,"TRIM_CAT",TRIM(B133),"TRIM_LINE",A$128))</f>
        <v>0</v>
      </c>
    </row>
    <row r="134" spans="1:82" s="70" customFormat="1" x14ac:dyDescent="0.3">
      <c r="A134" s="141"/>
      <c r="B134" s="58" t="s">
        <v>35</v>
      </c>
      <c r="C134" s="110">
        <f>SUM(C129:C133)</f>
        <v>27</v>
      </c>
      <c r="D134" s="111">
        <f t="shared" ref="D134:CD134" si="293">SUM(D129:D133)</f>
        <v>76</v>
      </c>
      <c r="E134" s="111">
        <f t="shared" si="293"/>
        <v>52</v>
      </c>
      <c r="F134" s="111">
        <f t="shared" si="293"/>
        <v>172</v>
      </c>
      <c r="G134" s="111">
        <f t="shared" si="293"/>
        <v>79</v>
      </c>
      <c r="H134" s="112">
        <f t="shared" si="293"/>
        <v>163</v>
      </c>
      <c r="I134" s="111">
        <f t="shared" si="293"/>
        <v>193</v>
      </c>
      <c r="J134" s="112">
        <f t="shared" si="293"/>
        <v>98</v>
      </c>
      <c r="K134" s="111">
        <f t="shared" si="293"/>
        <v>11</v>
      </c>
      <c r="L134" s="282">
        <f t="shared" si="293"/>
        <v>6</v>
      </c>
      <c r="M134" s="112">
        <f t="shared" si="293"/>
        <v>6</v>
      </c>
      <c r="N134" s="111">
        <f t="shared" si="293"/>
        <v>34</v>
      </c>
      <c r="O134" s="112">
        <f t="shared" si="293"/>
        <v>21</v>
      </c>
      <c r="P134" s="112">
        <v>0</v>
      </c>
      <c r="Q134" s="111">
        <v>0</v>
      </c>
      <c r="R134" s="112">
        <v>0</v>
      </c>
      <c r="S134" s="111">
        <v>0</v>
      </c>
      <c r="T134" s="112">
        <v>0</v>
      </c>
      <c r="U134" s="230">
        <f t="shared" ref="U134:AG134" si="294">SUM(U129:U133)</f>
        <v>0</v>
      </c>
      <c r="V134" s="230">
        <f t="shared" si="294"/>
        <v>20</v>
      </c>
      <c r="W134" s="230">
        <f t="shared" si="294"/>
        <v>3</v>
      </c>
      <c r="X134" s="320">
        <f t="shared" si="294"/>
        <v>3</v>
      </c>
      <c r="Y134" s="230">
        <f t="shared" si="294"/>
        <v>5</v>
      </c>
      <c r="Z134" s="230">
        <f t="shared" si="294"/>
        <v>4</v>
      </c>
      <c r="AA134" s="230">
        <f t="shared" si="294"/>
        <v>15</v>
      </c>
      <c r="AB134" s="230">
        <f t="shared" si="294"/>
        <v>7</v>
      </c>
      <c r="AC134" s="230">
        <f t="shared" si="294"/>
        <v>20</v>
      </c>
      <c r="AD134" s="230">
        <f t="shared" si="294"/>
        <v>10</v>
      </c>
      <c r="AE134" s="230">
        <f t="shared" si="294"/>
        <v>519</v>
      </c>
      <c r="AF134" s="230">
        <f t="shared" si="294"/>
        <v>213</v>
      </c>
      <c r="AG134" s="230">
        <f t="shared" si="294"/>
        <v>472</v>
      </c>
      <c r="AH134" s="230">
        <f>SUM(AH129:AH133)</f>
        <v>406</v>
      </c>
      <c r="AI134" s="112">
        <f>SUM(AI129:AI133)</f>
        <v>18</v>
      </c>
      <c r="AJ134" s="113">
        <v>29</v>
      </c>
      <c r="AK134" s="202">
        <f t="shared" si="289"/>
        <v>-0.22222222222222221</v>
      </c>
      <c r="AL134" s="203">
        <f t="shared" si="289"/>
        <v>-1</v>
      </c>
      <c r="AM134" s="204">
        <f t="shared" si="289"/>
        <v>-1</v>
      </c>
      <c r="AN134" s="204">
        <f t="shared" si="289"/>
        <v>-1</v>
      </c>
      <c r="AO134" s="204">
        <f t="shared" si="289"/>
        <v>-1</v>
      </c>
      <c r="AP134" s="204">
        <f t="shared" si="289"/>
        <v>-1</v>
      </c>
      <c r="AQ134" s="204">
        <f t="shared" si="289"/>
        <v>-1</v>
      </c>
      <c r="AR134" s="204">
        <f t="shared" si="289"/>
        <v>-0.79591836734693877</v>
      </c>
      <c r="AS134" s="204">
        <f t="shared" si="289"/>
        <v>-0.72727272727272729</v>
      </c>
      <c r="AT134" s="204">
        <f t="shared" si="289"/>
        <v>-0.5</v>
      </c>
      <c r="AU134" s="204">
        <f t="shared" si="290"/>
        <v>-0.16666666666666666</v>
      </c>
      <c r="AV134" s="204">
        <f t="shared" si="290"/>
        <v>-0.88235294117647056</v>
      </c>
      <c r="AW134" s="204">
        <f t="shared" si="290"/>
        <v>-0.2857142857142857</v>
      </c>
      <c r="AX134" s="204">
        <f t="shared" si="290"/>
        <v>0</v>
      </c>
      <c r="AY134" s="204">
        <f t="shared" si="290"/>
        <v>0</v>
      </c>
      <c r="AZ134" s="204">
        <f t="shared" si="290"/>
        <v>0</v>
      </c>
      <c r="BA134" s="204">
        <f t="shared" si="290"/>
        <v>0</v>
      </c>
      <c r="BB134" s="204">
        <f t="shared" si="290"/>
        <v>0</v>
      </c>
      <c r="BC134" s="204">
        <f t="shared" si="290"/>
        <v>0</v>
      </c>
      <c r="BD134" s="336">
        <f t="shared" si="290"/>
        <v>19.3</v>
      </c>
      <c r="BE134" s="336">
        <f t="shared" si="290"/>
        <v>5</v>
      </c>
      <c r="BF134" s="215">
        <f t="shared" si="290"/>
        <v>8.6666666666666661</v>
      </c>
      <c r="BG134" s="110">
        <f t="shared" ref="BG134:BJ141" si="295">SUM(BG129:BG133)</f>
        <v>-6</v>
      </c>
      <c r="BH134" s="112">
        <f t="shared" si="295"/>
        <v>-76</v>
      </c>
      <c r="BI134" s="111">
        <f t="shared" si="295"/>
        <v>-52</v>
      </c>
      <c r="BJ134" s="111">
        <f t="shared" ref="BJ134:BK134" si="296">SUM(BJ129:BJ133)</f>
        <v>-172</v>
      </c>
      <c r="BK134" s="111">
        <f t="shared" si="296"/>
        <v>-79</v>
      </c>
      <c r="BL134" s="111">
        <f t="shared" ref="BL134:BM134" si="297">SUM(BL129:BL133)</f>
        <v>-163</v>
      </c>
      <c r="BM134" s="111">
        <f t="shared" si="297"/>
        <v>-193</v>
      </c>
      <c r="BN134" s="111">
        <f t="shared" ref="BN134:BO134" si="298">SUM(BN129:BN133)</f>
        <v>-78</v>
      </c>
      <c r="BO134" s="111">
        <f t="shared" si="298"/>
        <v>-8</v>
      </c>
      <c r="BP134" s="111">
        <f t="shared" ref="BP134:BQ134" si="299">SUM(BP129:BP133)</f>
        <v>-3</v>
      </c>
      <c r="BQ134" s="111">
        <f t="shared" si="299"/>
        <v>-1</v>
      </c>
      <c r="BR134" s="111">
        <f t="shared" ref="BR134:BS134" si="300">SUM(BR129:BR133)</f>
        <v>-30</v>
      </c>
      <c r="BS134" s="111">
        <f t="shared" si="300"/>
        <v>-6</v>
      </c>
      <c r="BT134" s="111">
        <f t="shared" ref="BT134:BU134" si="301">SUM(BT129:BT133)</f>
        <v>7</v>
      </c>
      <c r="BU134" s="111">
        <f t="shared" si="301"/>
        <v>20</v>
      </c>
      <c r="BV134" s="111">
        <f t="shared" ref="BV134:BW134" si="302">SUM(BV129:BV133)</f>
        <v>10</v>
      </c>
      <c r="BW134" s="111">
        <f t="shared" si="302"/>
        <v>519</v>
      </c>
      <c r="BX134" s="111">
        <f t="shared" ref="BX134:BY134" si="303">SUM(BX129:BX133)</f>
        <v>213</v>
      </c>
      <c r="BY134" s="111">
        <f t="shared" si="303"/>
        <v>472</v>
      </c>
      <c r="BZ134" s="230">
        <f t="shared" ref="BZ134" si="304">SUM(BZ129:BZ133)</f>
        <v>386</v>
      </c>
      <c r="CA134" s="230">
        <f>SUM(CA129:CA133)</f>
        <v>15</v>
      </c>
      <c r="CB134" s="230">
        <f>SUM(CB129:CB133)</f>
        <v>26</v>
      </c>
      <c r="CC134" s="368"/>
      <c r="CD134" s="80">
        <f t="shared" si="293"/>
        <v>29</v>
      </c>
    </row>
    <row r="135" spans="1:82" s="57" customFormat="1" x14ac:dyDescent="0.3">
      <c r="A135" s="140">
        <f>+A128+1</f>
        <v>19</v>
      </c>
      <c r="B135" s="103" t="s">
        <v>20</v>
      </c>
      <c r="C135" s="82"/>
      <c r="D135" s="83"/>
      <c r="E135" s="83"/>
      <c r="F135" s="83"/>
      <c r="G135" s="83"/>
      <c r="H135" s="83"/>
      <c r="I135" s="83"/>
      <c r="J135" s="83"/>
      <c r="K135" s="83"/>
      <c r="L135" s="271"/>
      <c r="M135" s="84"/>
      <c r="N135" s="83"/>
      <c r="O135" s="84"/>
      <c r="P135" s="83"/>
      <c r="Q135" s="83"/>
      <c r="R135" s="83"/>
      <c r="S135" s="83"/>
      <c r="T135" s="83"/>
      <c r="U135" s="238"/>
      <c r="V135" s="238"/>
      <c r="W135" s="238"/>
      <c r="X135" s="271"/>
      <c r="Y135" s="298"/>
      <c r="Z135" s="238"/>
      <c r="AA135" s="238"/>
      <c r="AB135" s="238"/>
      <c r="AC135" s="238"/>
      <c r="AD135" s="238"/>
      <c r="AE135" s="238"/>
      <c r="AF135" s="238"/>
      <c r="AG135" s="238"/>
      <c r="AH135" s="238"/>
      <c r="AI135" s="83"/>
      <c r="AJ135" s="381"/>
      <c r="AK135" s="206"/>
      <c r="AL135" s="207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330"/>
      <c r="BE135" s="330"/>
      <c r="BF135" s="209"/>
      <c r="BG135" s="82"/>
      <c r="BH135" s="85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343"/>
      <c r="CA135" s="343"/>
      <c r="CB135" s="343"/>
      <c r="CC135" s="367"/>
      <c r="CD135" s="84"/>
    </row>
    <row r="136" spans="1:82" s="57" customFormat="1" x14ac:dyDescent="0.3">
      <c r="A136" s="140"/>
      <c r="B136" s="58" t="s">
        <v>30</v>
      </c>
      <c r="C136" s="104">
        <v>4871</v>
      </c>
      <c r="D136" s="63">
        <v>5617</v>
      </c>
      <c r="E136" s="63">
        <v>6513</v>
      </c>
      <c r="F136" s="63">
        <v>6784</v>
      </c>
      <c r="G136" s="63">
        <v>6595</v>
      </c>
      <c r="H136" s="101">
        <v>6311</v>
      </c>
      <c r="I136" s="63">
        <v>5977</v>
      </c>
      <c r="J136" s="101">
        <v>5519</v>
      </c>
      <c r="K136" s="63">
        <v>4639</v>
      </c>
      <c r="L136" s="284">
        <v>4496</v>
      </c>
      <c r="M136" s="101">
        <v>4299</v>
      </c>
      <c r="N136" s="63">
        <v>4878</v>
      </c>
      <c r="O136" s="101">
        <v>4677</v>
      </c>
      <c r="P136" s="101">
        <v>3358</v>
      </c>
      <c r="Q136" s="63">
        <v>2929</v>
      </c>
      <c r="R136" s="101">
        <v>3220</v>
      </c>
      <c r="S136" s="63">
        <v>3412</v>
      </c>
      <c r="T136" s="101">
        <v>2984</v>
      </c>
      <c r="U136" s="229">
        <v>2910</v>
      </c>
      <c r="V136" s="229">
        <v>3350</v>
      </c>
      <c r="W136" s="229">
        <v>3605</v>
      </c>
      <c r="X136" s="319">
        <v>3389</v>
      </c>
      <c r="Y136" s="229">
        <v>3394</v>
      </c>
      <c r="Z136" s="229">
        <v>3518</v>
      </c>
      <c r="AA136" s="229">
        <v>3631</v>
      </c>
      <c r="AB136" s="229">
        <v>3832</v>
      </c>
      <c r="AC136" s="229">
        <v>4961</v>
      </c>
      <c r="AD136" s="229">
        <v>8446</v>
      </c>
      <c r="AE136" s="229">
        <v>9870</v>
      </c>
      <c r="AF136" s="229">
        <v>9497</v>
      </c>
      <c r="AG136" s="229">
        <v>9468</v>
      </c>
      <c r="AH136" s="229">
        <v>9008</v>
      </c>
      <c r="AI136" s="101">
        <v>8131</v>
      </c>
      <c r="AJ136" s="102">
        <v>7548</v>
      </c>
      <c r="AK136" s="198">
        <f t="shared" ref="AK136:AT141" si="305">IF(ISERROR((O136-C136)/C136)=TRUE,0,(O136-C136)/C136)</f>
        <v>-3.9827550810921784E-2</v>
      </c>
      <c r="AL136" s="199">
        <f t="shared" si="305"/>
        <v>-0.40217197792415882</v>
      </c>
      <c r="AM136" s="200">
        <f t="shared" si="305"/>
        <v>-0.55028404729003533</v>
      </c>
      <c r="AN136" s="200">
        <f t="shared" si="305"/>
        <v>-0.52535377358490565</v>
      </c>
      <c r="AO136" s="200">
        <f t="shared" si="305"/>
        <v>-0.48263836239575436</v>
      </c>
      <c r="AP136" s="200">
        <f t="shared" si="305"/>
        <v>-0.52717477420377123</v>
      </c>
      <c r="AQ136" s="200">
        <f t="shared" si="305"/>
        <v>-0.51313367910322905</v>
      </c>
      <c r="AR136" s="200">
        <f t="shared" si="305"/>
        <v>-0.3930059793440841</v>
      </c>
      <c r="AS136" s="200">
        <f t="shared" si="305"/>
        <v>-0.22289286484156068</v>
      </c>
      <c r="AT136" s="200">
        <f t="shared" si="305"/>
        <v>-0.24621886120996442</v>
      </c>
      <c r="AU136" s="200">
        <f t="shared" ref="AU136:BF141" si="306">IF(ISERROR((Y136-M136)/M136)=TRUE,0,(Y136-M136)/M136)</f>
        <v>-0.21051407304024192</v>
      </c>
      <c r="AV136" s="200">
        <f t="shared" si="306"/>
        <v>-0.27880278802788028</v>
      </c>
      <c r="AW136" s="200">
        <f t="shared" si="306"/>
        <v>-0.22364763737438528</v>
      </c>
      <c r="AX136" s="200">
        <f t="shared" si="306"/>
        <v>0.14115544967242405</v>
      </c>
      <c r="AY136" s="200">
        <f t="shared" si="306"/>
        <v>0.69375213383407308</v>
      </c>
      <c r="AZ136" s="200">
        <f t="shared" si="306"/>
        <v>1.6229813664596273</v>
      </c>
      <c r="BA136" s="200">
        <f t="shared" si="306"/>
        <v>1.8927315357561547</v>
      </c>
      <c r="BB136" s="200">
        <f t="shared" si="306"/>
        <v>2.1826407506702412</v>
      </c>
      <c r="BC136" s="200">
        <f t="shared" si="306"/>
        <v>2.2536082474226804</v>
      </c>
      <c r="BD136" s="335">
        <f t="shared" si="306"/>
        <v>1.6889552238805969</v>
      </c>
      <c r="BE136" s="335">
        <f t="shared" si="306"/>
        <v>1.2554785020804438</v>
      </c>
      <c r="BF136" s="214">
        <f t="shared" si="306"/>
        <v>1.2272056653880201</v>
      </c>
      <c r="BG136" s="104">
        <f t="shared" ref="BG136:BP140" si="307">O136-C136</f>
        <v>-194</v>
      </c>
      <c r="BH136" s="62">
        <f t="shared" si="307"/>
        <v>-2259</v>
      </c>
      <c r="BI136" s="63">
        <f t="shared" si="307"/>
        <v>-3584</v>
      </c>
      <c r="BJ136" s="63">
        <f t="shared" si="307"/>
        <v>-3564</v>
      </c>
      <c r="BK136" s="63">
        <f t="shared" si="307"/>
        <v>-3183</v>
      </c>
      <c r="BL136" s="63">
        <f t="shared" si="307"/>
        <v>-3327</v>
      </c>
      <c r="BM136" s="63">
        <f t="shared" si="307"/>
        <v>-3067</v>
      </c>
      <c r="BN136" s="63">
        <f t="shared" si="307"/>
        <v>-2169</v>
      </c>
      <c r="BO136" s="63">
        <f t="shared" si="307"/>
        <v>-1034</v>
      </c>
      <c r="BP136" s="63">
        <f t="shared" si="307"/>
        <v>-1107</v>
      </c>
      <c r="BQ136" s="63">
        <f t="shared" ref="BQ136:CB140" si="308">Y136-M136</f>
        <v>-905</v>
      </c>
      <c r="BR136" s="63">
        <f t="shared" si="308"/>
        <v>-1360</v>
      </c>
      <c r="BS136" s="63">
        <f t="shared" si="308"/>
        <v>-1046</v>
      </c>
      <c r="BT136" s="63">
        <f t="shared" si="308"/>
        <v>474</v>
      </c>
      <c r="BU136" s="63">
        <f t="shared" si="308"/>
        <v>2032</v>
      </c>
      <c r="BV136" s="63">
        <f t="shared" si="308"/>
        <v>5226</v>
      </c>
      <c r="BW136" s="63">
        <f t="shared" si="308"/>
        <v>6458</v>
      </c>
      <c r="BX136" s="63">
        <f t="shared" si="308"/>
        <v>6513</v>
      </c>
      <c r="BY136" s="63">
        <f t="shared" si="308"/>
        <v>6558</v>
      </c>
      <c r="BZ136" s="229">
        <f t="shared" si="308"/>
        <v>5658</v>
      </c>
      <c r="CA136" s="229">
        <f t="shared" si="308"/>
        <v>4526</v>
      </c>
      <c r="CB136" s="229">
        <f t="shared" si="308"/>
        <v>4159</v>
      </c>
      <c r="CC136" s="367"/>
      <c r="CD136" s="61">
        <f>IF(ISERROR(GETPIVOTDATA("VALUE",'CSS WK pvt'!$J$2,"DT_FILE",CD$8,"COMMODITY",CD$6,"TRIM_CAT",TRIM(B136),"TRIM_LINE",A135))=TRUE,0,GETPIVOTDATA("VALUE",'CSS WK pvt'!$J$2,"DT_FILE",CD$8,"COMMODITY",CD$6,"TRIM_CAT",TRIM(B136),"TRIM_LINE",A135))</f>
        <v>7548</v>
      </c>
    </row>
    <row r="137" spans="1:82" s="57" customFormat="1" x14ac:dyDescent="0.3">
      <c r="A137" s="140"/>
      <c r="B137" s="58" t="s">
        <v>31</v>
      </c>
      <c r="C137" s="104">
        <v>1334</v>
      </c>
      <c r="D137" s="63">
        <v>1474</v>
      </c>
      <c r="E137" s="63">
        <v>1843</v>
      </c>
      <c r="F137" s="63">
        <v>1783</v>
      </c>
      <c r="G137" s="63">
        <v>1614</v>
      </c>
      <c r="H137" s="101">
        <v>1627</v>
      </c>
      <c r="I137" s="63">
        <v>1643</v>
      </c>
      <c r="J137" s="101">
        <v>1705</v>
      </c>
      <c r="K137" s="63">
        <v>1554</v>
      </c>
      <c r="L137" s="284">
        <v>1454</v>
      </c>
      <c r="M137" s="101">
        <v>1267</v>
      </c>
      <c r="N137" s="63">
        <v>858</v>
      </c>
      <c r="O137" s="101">
        <v>767</v>
      </c>
      <c r="P137" s="101">
        <v>592</v>
      </c>
      <c r="Q137" s="63">
        <v>606</v>
      </c>
      <c r="R137" s="101">
        <v>654</v>
      </c>
      <c r="S137" s="63">
        <v>723</v>
      </c>
      <c r="T137" s="101">
        <v>644</v>
      </c>
      <c r="U137" s="229">
        <v>606</v>
      </c>
      <c r="V137" s="229">
        <v>631</v>
      </c>
      <c r="W137" s="229">
        <v>650</v>
      </c>
      <c r="X137" s="319">
        <v>541</v>
      </c>
      <c r="Y137" s="229">
        <v>517</v>
      </c>
      <c r="Z137" s="229">
        <v>538</v>
      </c>
      <c r="AA137" s="229">
        <v>561</v>
      </c>
      <c r="AB137" s="229">
        <v>637</v>
      </c>
      <c r="AC137" s="229">
        <v>1097</v>
      </c>
      <c r="AD137" s="229">
        <v>1924</v>
      </c>
      <c r="AE137" s="229">
        <v>2994</v>
      </c>
      <c r="AF137" s="229">
        <v>2943</v>
      </c>
      <c r="AG137" s="229">
        <v>2922</v>
      </c>
      <c r="AH137" s="229">
        <v>2569</v>
      </c>
      <c r="AI137" s="101">
        <v>2160</v>
      </c>
      <c r="AJ137" s="102">
        <v>1661</v>
      </c>
      <c r="AK137" s="198">
        <f t="shared" si="305"/>
        <v>-0.4250374812593703</v>
      </c>
      <c r="AL137" s="199">
        <f t="shared" si="305"/>
        <v>-0.59837177747625514</v>
      </c>
      <c r="AM137" s="200">
        <f t="shared" si="305"/>
        <v>-0.67118827997829622</v>
      </c>
      <c r="AN137" s="200">
        <f t="shared" si="305"/>
        <v>-0.63320246775098155</v>
      </c>
      <c r="AO137" s="200">
        <f t="shared" si="305"/>
        <v>-0.55204460966542745</v>
      </c>
      <c r="AP137" s="200">
        <f t="shared" si="305"/>
        <v>-0.604179471419791</v>
      </c>
      <c r="AQ137" s="200">
        <f t="shared" si="305"/>
        <v>-0.63116250760803405</v>
      </c>
      <c r="AR137" s="200">
        <f t="shared" si="305"/>
        <v>-0.62991202346041053</v>
      </c>
      <c r="AS137" s="200">
        <f t="shared" si="305"/>
        <v>-0.58172458172458175</v>
      </c>
      <c r="AT137" s="200">
        <f t="shared" si="305"/>
        <v>-0.62792297111416784</v>
      </c>
      <c r="AU137" s="200">
        <f t="shared" si="306"/>
        <v>-0.59194948697711125</v>
      </c>
      <c r="AV137" s="200">
        <f t="shared" si="306"/>
        <v>-0.37296037296037299</v>
      </c>
      <c r="AW137" s="200">
        <f t="shared" si="306"/>
        <v>-0.26857887874837028</v>
      </c>
      <c r="AX137" s="200">
        <f t="shared" si="306"/>
        <v>7.6013513513513514E-2</v>
      </c>
      <c r="AY137" s="200">
        <f t="shared" si="306"/>
        <v>0.81023102310231021</v>
      </c>
      <c r="AZ137" s="200">
        <f t="shared" si="306"/>
        <v>1.9418960244648318</v>
      </c>
      <c r="BA137" s="200">
        <f t="shared" si="306"/>
        <v>3.1410788381742738</v>
      </c>
      <c r="BB137" s="200">
        <f t="shared" si="306"/>
        <v>3.5698757763975157</v>
      </c>
      <c r="BC137" s="200">
        <f t="shared" si="306"/>
        <v>3.8217821782178216</v>
      </c>
      <c r="BD137" s="335">
        <f t="shared" si="306"/>
        <v>3.0713153724247229</v>
      </c>
      <c r="BE137" s="335">
        <f t="shared" si="306"/>
        <v>2.3230769230769233</v>
      </c>
      <c r="BF137" s="214">
        <f t="shared" si="306"/>
        <v>2.0702402957486137</v>
      </c>
      <c r="BG137" s="104">
        <f t="shared" si="307"/>
        <v>-567</v>
      </c>
      <c r="BH137" s="62">
        <f t="shared" si="307"/>
        <v>-882</v>
      </c>
      <c r="BI137" s="63">
        <f t="shared" si="307"/>
        <v>-1237</v>
      </c>
      <c r="BJ137" s="63">
        <f t="shared" si="307"/>
        <v>-1129</v>
      </c>
      <c r="BK137" s="63">
        <f t="shared" si="307"/>
        <v>-891</v>
      </c>
      <c r="BL137" s="63">
        <f t="shared" si="307"/>
        <v>-983</v>
      </c>
      <c r="BM137" s="63">
        <f t="shared" si="307"/>
        <v>-1037</v>
      </c>
      <c r="BN137" s="63">
        <f t="shared" si="307"/>
        <v>-1074</v>
      </c>
      <c r="BO137" s="63">
        <f t="shared" si="307"/>
        <v>-904</v>
      </c>
      <c r="BP137" s="63">
        <f t="shared" si="307"/>
        <v>-913</v>
      </c>
      <c r="BQ137" s="63">
        <f t="shared" si="308"/>
        <v>-750</v>
      </c>
      <c r="BR137" s="63">
        <f t="shared" si="308"/>
        <v>-320</v>
      </c>
      <c r="BS137" s="63">
        <f t="shared" si="308"/>
        <v>-206</v>
      </c>
      <c r="BT137" s="63">
        <f t="shared" si="308"/>
        <v>45</v>
      </c>
      <c r="BU137" s="63">
        <f t="shared" si="308"/>
        <v>491</v>
      </c>
      <c r="BV137" s="63">
        <f t="shared" si="308"/>
        <v>1270</v>
      </c>
      <c r="BW137" s="63">
        <f t="shared" si="308"/>
        <v>2271</v>
      </c>
      <c r="BX137" s="63">
        <f t="shared" si="308"/>
        <v>2299</v>
      </c>
      <c r="BY137" s="63">
        <f t="shared" si="308"/>
        <v>2316</v>
      </c>
      <c r="BZ137" s="229">
        <f t="shared" si="308"/>
        <v>1938</v>
      </c>
      <c r="CA137" s="229">
        <f t="shared" si="308"/>
        <v>1510</v>
      </c>
      <c r="CB137" s="229">
        <f t="shared" si="308"/>
        <v>1120</v>
      </c>
      <c r="CC137" s="367"/>
      <c r="CD137" s="61">
        <f>IF(ISERROR(GETPIVOTDATA("VALUE",'CSS WK pvt'!$J$2,"DT_FILE",CD$8,"COMMODITY",CD$6,"TRIM_CAT",TRIM(B137),"TRIM_LINE",A135))=TRUE,0,GETPIVOTDATA("VALUE",'CSS WK pvt'!$J$2,"DT_FILE",CD$8,"COMMODITY",CD$6,"TRIM_CAT",TRIM(B137),"TRIM_LINE",A135))</f>
        <v>1661</v>
      </c>
    </row>
    <row r="138" spans="1:82" s="57" customFormat="1" x14ac:dyDescent="0.3">
      <c r="A138" s="140"/>
      <c r="B138" s="58" t="s">
        <v>32</v>
      </c>
      <c r="C138" s="104">
        <v>54</v>
      </c>
      <c r="D138" s="63">
        <v>57</v>
      </c>
      <c r="E138" s="63">
        <v>68</v>
      </c>
      <c r="F138" s="63">
        <v>65</v>
      </c>
      <c r="G138" s="63">
        <v>56</v>
      </c>
      <c r="H138" s="101">
        <v>46</v>
      </c>
      <c r="I138" s="63">
        <v>29</v>
      </c>
      <c r="J138" s="101">
        <v>29</v>
      </c>
      <c r="K138" s="63">
        <v>40</v>
      </c>
      <c r="L138" s="284">
        <v>43</v>
      </c>
      <c r="M138" s="101">
        <v>48</v>
      </c>
      <c r="N138" s="63">
        <v>46</v>
      </c>
      <c r="O138" s="101">
        <v>34</v>
      </c>
      <c r="P138" s="101">
        <v>39</v>
      </c>
      <c r="Q138" s="63">
        <v>82</v>
      </c>
      <c r="R138" s="101">
        <v>108</v>
      </c>
      <c r="S138" s="63">
        <v>126</v>
      </c>
      <c r="T138" s="101">
        <v>109</v>
      </c>
      <c r="U138" s="229">
        <v>144</v>
      </c>
      <c r="V138" s="229">
        <v>176</v>
      </c>
      <c r="W138" s="229">
        <v>153</v>
      </c>
      <c r="X138" s="319">
        <v>137</v>
      </c>
      <c r="Y138" s="229">
        <v>146</v>
      </c>
      <c r="Z138" s="229">
        <v>144</v>
      </c>
      <c r="AA138" s="229">
        <v>158</v>
      </c>
      <c r="AB138" s="229">
        <v>137</v>
      </c>
      <c r="AC138" s="229">
        <v>153</v>
      </c>
      <c r="AD138" s="229">
        <v>163</v>
      </c>
      <c r="AE138" s="229">
        <v>187</v>
      </c>
      <c r="AF138" s="229">
        <v>221</v>
      </c>
      <c r="AG138" s="229">
        <v>193</v>
      </c>
      <c r="AH138" s="229">
        <v>200</v>
      </c>
      <c r="AI138" s="101">
        <v>200</v>
      </c>
      <c r="AJ138" s="102">
        <v>190</v>
      </c>
      <c r="AK138" s="198">
        <f t="shared" si="305"/>
        <v>-0.37037037037037035</v>
      </c>
      <c r="AL138" s="199">
        <f t="shared" si="305"/>
        <v>-0.31578947368421051</v>
      </c>
      <c r="AM138" s="200">
        <f t="shared" si="305"/>
        <v>0.20588235294117646</v>
      </c>
      <c r="AN138" s="200">
        <f t="shared" si="305"/>
        <v>0.66153846153846152</v>
      </c>
      <c r="AO138" s="200">
        <f t="shared" si="305"/>
        <v>1.25</v>
      </c>
      <c r="AP138" s="200">
        <f t="shared" si="305"/>
        <v>1.3695652173913044</v>
      </c>
      <c r="AQ138" s="200">
        <f t="shared" si="305"/>
        <v>3.9655172413793105</v>
      </c>
      <c r="AR138" s="200">
        <f t="shared" si="305"/>
        <v>5.068965517241379</v>
      </c>
      <c r="AS138" s="200">
        <f t="shared" si="305"/>
        <v>2.8250000000000002</v>
      </c>
      <c r="AT138" s="200">
        <f t="shared" si="305"/>
        <v>2.1860465116279069</v>
      </c>
      <c r="AU138" s="200">
        <f t="shared" si="306"/>
        <v>2.0416666666666665</v>
      </c>
      <c r="AV138" s="200">
        <f t="shared" si="306"/>
        <v>2.1304347826086958</v>
      </c>
      <c r="AW138" s="200">
        <f t="shared" si="306"/>
        <v>3.6470588235294117</v>
      </c>
      <c r="AX138" s="200">
        <f t="shared" si="306"/>
        <v>2.5128205128205128</v>
      </c>
      <c r="AY138" s="200">
        <f t="shared" si="306"/>
        <v>0.86585365853658536</v>
      </c>
      <c r="AZ138" s="200">
        <f t="shared" si="306"/>
        <v>0.5092592592592593</v>
      </c>
      <c r="BA138" s="200">
        <f t="shared" si="306"/>
        <v>0.48412698412698413</v>
      </c>
      <c r="BB138" s="200">
        <f t="shared" si="306"/>
        <v>1.0275229357798166</v>
      </c>
      <c r="BC138" s="200">
        <f t="shared" si="306"/>
        <v>0.34027777777777779</v>
      </c>
      <c r="BD138" s="335">
        <f t="shared" si="306"/>
        <v>0.13636363636363635</v>
      </c>
      <c r="BE138" s="335">
        <f t="shared" si="306"/>
        <v>0.30718954248366015</v>
      </c>
      <c r="BF138" s="214">
        <f t="shared" si="306"/>
        <v>0.38686131386861317</v>
      </c>
      <c r="BG138" s="104">
        <f t="shared" si="307"/>
        <v>-20</v>
      </c>
      <c r="BH138" s="62">
        <f t="shared" si="307"/>
        <v>-18</v>
      </c>
      <c r="BI138" s="63">
        <f t="shared" si="307"/>
        <v>14</v>
      </c>
      <c r="BJ138" s="63">
        <f t="shared" si="307"/>
        <v>43</v>
      </c>
      <c r="BK138" s="63">
        <f t="shared" si="307"/>
        <v>70</v>
      </c>
      <c r="BL138" s="63">
        <f t="shared" si="307"/>
        <v>63</v>
      </c>
      <c r="BM138" s="63">
        <f t="shared" si="307"/>
        <v>115</v>
      </c>
      <c r="BN138" s="63">
        <f t="shared" si="307"/>
        <v>147</v>
      </c>
      <c r="BO138" s="63">
        <f t="shared" si="307"/>
        <v>113</v>
      </c>
      <c r="BP138" s="63">
        <f t="shared" si="307"/>
        <v>94</v>
      </c>
      <c r="BQ138" s="63">
        <f t="shared" si="308"/>
        <v>98</v>
      </c>
      <c r="BR138" s="63">
        <f t="shared" si="308"/>
        <v>98</v>
      </c>
      <c r="BS138" s="63">
        <f t="shared" si="308"/>
        <v>124</v>
      </c>
      <c r="BT138" s="63">
        <f t="shared" si="308"/>
        <v>98</v>
      </c>
      <c r="BU138" s="63">
        <f t="shared" si="308"/>
        <v>71</v>
      </c>
      <c r="BV138" s="63">
        <f t="shared" si="308"/>
        <v>55</v>
      </c>
      <c r="BW138" s="63">
        <f t="shared" si="308"/>
        <v>61</v>
      </c>
      <c r="BX138" s="63">
        <f t="shared" si="308"/>
        <v>112</v>
      </c>
      <c r="BY138" s="63">
        <f t="shared" si="308"/>
        <v>49</v>
      </c>
      <c r="BZ138" s="229">
        <f t="shared" si="308"/>
        <v>24</v>
      </c>
      <c r="CA138" s="229">
        <f t="shared" si="308"/>
        <v>47</v>
      </c>
      <c r="CB138" s="229">
        <f t="shared" si="308"/>
        <v>53</v>
      </c>
      <c r="CC138" s="367"/>
      <c r="CD138" s="61">
        <f>IF(ISERROR(GETPIVOTDATA("VALUE",'CSS WK pvt'!$J$2,"DT_FILE",CD$8,"COMMODITY",CD$6,"TRIM_CAT",TRIM(B138),"TRIM_LINE",A135))=TRUE,0,GETPIVOTDATA("VALUE",'CSS WK pvt'!$J$2,"DT_FILE",CD$8,"COMMODITY",CD$6,"TRIM_CAT",TRIM(B138),"TRIM_LINE",A135))</f>
        <v>190</v>
      </c>
    </row>
    <row r="139" spans="1:82" s="57" customFormat="1" x14ac:dyDescent="0.3">
      <c r="A139" s="140"/>
      <c r="B139" s="58" t="s">
        <v>33</v>
      </c>
      <c r="C139" s="104">
        <v>10</v>
      </c>
      <c r="D139" s="63">
        <v>11</v>
      </c>
      <c r="E139" s="63">
        <v>11</v>
      </c>
      <c r="F139" s="63">
        <v>15</v>
      </c>
      <c r="G139" s="63">
        <v>18</v>
      </c>
      <c r="H139" s="101">
        <v>20</v>
      </c>
      <c r="I139" s="63">
        <v>20</v>
      </c>
      <c r="J139" s="101">
        <v>15</v>
      </c>
      <c r="K139" s="63">
        <v>14</v>
      </c>
      <c r="L139" s="284">
        <v>16</v>
      </c>
      <c r="M139" s="101">
        <v>19</v>
      </c>
      <c r="N139" s="63">
        <v>14</v>
      </c>
      <c r="O139" s="101">
        <v>13</v>
      </c>
      <c r="P139" s="101">
        <v>12</v>
      </c>
      <c r="Q139" s="63">
        <v>21</v>
      </c>
      <c r="R139" s="101">
        <v>23</v>
      </c>
      <c r="S139" s="63">
        <v>33</v>
      </c>
      <c r="T139" s="101">
        <v>37</v>
      </c>
      <c r="U139" s="229">
        <v>44</v>
      </c>
      <c r="V139" s="229">
        <v>48</v>
      </c>
      <c r="W139" s="229">
        <v>43</v>
      </c>
      <c r="X139" s="319">
        <v>34</v>
      </c>
      <c r="Y139" s="229">
        <v>41</v>
      </c>
      <c r="Z139" s="229">
        <v>42</v>
      </c>
      <c r="AA139" s="229">
        <v>34</v>
      </c>
      <c r="AB139" s="229">
        <v>33</v>
      </c>
      <c r="AC139" s="229">
        <v>37</v>
      </c>
      <c r="AD139" s="229">
        <v>40</v>
      </c>
      <c r="AE139" s="229">
        <v>45</v>
      </c>
      <c r="AF139" s="229">
        <v>50</v>
      </c>
      <c r="AG139" s="229">
        <v>47</v>
      </c>
      <c r="AH139" s="229">
        <v>44</v>
      </c>
      <c r="AI139" s="101">
        <v>44</v>
      </c>
      <c r="AJ139" s="102">
        <v>54</v>
      </c>
      <c r="AK139" s="198">
        <f t="shared" si="305"/>
        <v>0.3</v>
      </c>
      <c r="AL139" s="199">
        <f t="shared" si="305"/>
        <v>9.0909090909090912E-2</v>
      </c>
      <c r="AM139" s="200">
        <f t="shared" si="305"/>
        <v>0.90909090909090906</v>
      </c>
      <c r="AN139" s="200">
        <f t="shared" si="305"/>
        <v>0.53333333333333333</v>
      </c>
      <c r="AO139" s="200">
        <f t="shared" si="305"/>
        <v>0.83333333333333337</v>
      </c>
      <c r="AP139" s="200">
        <f t="shared" si="305"/>
        <v>0.85</v>
      </c>
      <c r="AQ139" s="200">
        <f t="shared" si="305"/>
        <v>1.2</v>
      </c>
      <c r="AR139" s="200">
        <f t="shared" si="305"/>
        <v>2.2000000000000002</v>
      </c>
      <c r="AS139" s="200">
        <f t="shared" si="305"/>
        <v>2.0714285714285716</v>
      </c>
      <c r="AT139" s="200">
        <f t="shared" si="305"/>
        <v>1.125</v>
      </c>
      <c r="AU139" s="200">
        <f t="shared" si="306"/>
        <v>1.1578947368421053</v>
      </c>
      <c r="AV139" s="200">
        <f t="shared" si="306"/>
        <v>2</v>
      </c>
      <c r="AW139" s="200">
        <f t="shared" si="306"/>
        <v>1.6153846153846154</v>
      </c>
      <c r="AX139" s="200">
        <f t="shared" si="306"/>
        <v>1.75</v>
      </c>
      <c r="AY139" s="199">
        <f t="shared" si="306"/>
        <v>0.76190476190476186</v>
      </c>
      <c r="AZ139" s="199">
        <f t="shared" si="306"/>
        <v>0.73913043478260865</v>
      </c>
      <c r="BA139" s="199">
        <f t="shared" si="306"/>
        <v>0.36363636363636365</v>
      </c>
      <c r="BB139" s="199">
        <f t="shared" si="306"/>
        <v>0.35135135135135137</v>
      </c>
      <c r="BC139" s="199">
        <f t="shared" si="306"/>
        <v>6.8181818181818177E-2</v>
      </c>
      <c r="BD139" s="338">
        <f t="shared" si="306"/>
        <v>-8.3333333333333329E-2</v>
      </c>
      <c r="BE139" s="338">
        <f t="shared" si="306"/>
        <v>2.3255813953488372E-2</v>
      </c>
      <c r="BF139" s="214">
        <f t="shared" si="306"/>
        <v>0.58823529411764708</v>
      </c>
      <c r="BG139" s="104">
        <f t="shared" si="307"/>
        <v>3</v>
      </c>
      <c r="BH139" s="62">
        <f t="shared" si="307"/>
        <v>1</v>
      </c>
      <c r="BI139" s="63">
        <f t="shared" si="307"/>
        <v>10</v>
      </c>
      <c r="BJ139" s="63">
        <f t="shared" si="307"/>
        <v>8</v>
      </c>
      <c r="BK139" s="63">
        <f t="shared" si="307"/>
        <v>15</v>
      </c>
      <c r="BL139" s="63">
        <f t="shared" si="307"/>
        <v>17</v>
      </c>
      <c r="BM139" s="63">
        <f t="shared" si="307"/>
        <v>24</v>
      </c>
      <c r="BN139" s="63">
        <f t="shared" si="307"/>
        <v>33</v>
      </c>
      <c r="BO139" s="63">
        <f t="shared" si="307"/>
        <v>29</v>
      </c>
      <c r="BP139" s="63">
        <f t="shared" si="307"/>
        <v>18</v>
      </c>
      <c r="BQ139" s="63">
        <f t="shared" si="308"/>
        <v>22</v>
      </c>
      <c r="BR139" s="63">
        <f t="shared" si="308"/>
        <v>28</v>
      </c>
      <c r="BS139" s="63">
        <f t="shared" si="308"/>
        <v>21</v>
      </c>
      <c r="BT139" s="63">
        <f t="shared" si="308"/>
        <v>21</v>
      </c>
      <c r="BU139" s="63">
        <f t="shared" si="308"/>
        <v>16</v>
      </c>
      <c r="BV139" s="63">
        <f t="shared" si="308"/>
        <v>17</v>
      </c>
      <c r="BW139" s="63">
        <f t="shared" si="308"/>
        <v>12</v>
      </c>
      <c r="BX139" s="63">
        <f t="shared" si="308"/>
        <v>13</v>
      </c>
      <c r="BY139" s="63">
        <f t="shared" si="308"/>
        <v>3</v>
      </c>
      <c r="BZ139" s="229">
        <f t="shared" si="308"/>
        <v>-4</v>
      </c>
      <c r="CA139" s="229">
        <f t="shared" si="308"/>
        <v>1</v>
      </c>
      <c r="CB139" s="229">
        <f t="shared" si="308"/>
        <v>20</v>
      </c>
      <c r="CC139" s="367"/>
      <c r="CD139" s="61">
        <f>IF(ISERROR(GETPIVOTDATA("VALUE",'CSS WK pvt'!$J$2,"DT_FILE",CD$8,"COMMODITY",CD$6,"TRIM_CAT",TRIM(B139),"TRIM_LINE",A135))=TRUE,0,GETPIVOTDATA("VALUE",'CSS WK pvt'!$J$2,"DT_FILE",CD$8,"COMMODITY",CD$6,"TRIM_CAT",TRIM(B139),"TRIM_LINE",A135))</f>
        <v>54</v>
      </c>
    </row>
    <row r="140" spans="1:82" s="57" customFormat="1" x14ac:dyDescent="0.3">
      <c r="A140" s="140"/>
      <c r="B140" s="58" t="s">
        <v>34</v>
      </c>
      <c r="C140" s="104">
        <v>1</v>
      </c>
      <c r="D140" s="63">
        <v>1</v>
      </c>
      <c r="E140" s="63"/>
      <c r="F140" s="63">
        <v>1</v>
      </c>
      <c r="G140" s="63">
        <v>1</v>
      </c>
      <c r="H140" s="101">
        <v>1</v>
      </c>
      <c r="I140" s="63"/>
      <c r="J140" s="101"/>
      <c r="K140" s="63"/>
      <c r="L140" s="284">
        <v>1</v>
      </c>
      <c r="M140" s="101">
        <v>1</v>
      </c>
      <c r="N140" s="63">
        <v>1</v>
      </c>
      <c r="O140" s="101">
        <v>2</v>
      </c>
      <c r="P140" s="101">
        <v>4</v>
      </c>
      <c r="Q140" s="63">
        <v>2</v>
      </c>
      <c r="R140" s="101">
        <v>2</v>
      </c>
      <c r="S140" s="63">
        <v>7</v>
      </c>
      <c r="T140" s="101">
        <v>5</v>
      </c>
      <c r="U140" s="229">
        <v>8</v>
      </c>
      <c r="V140" s="229">
        <v>9</v>
      </c>
      <c r="W140" s="229">
        <v>7</v>
      </c>
      <c r="X140" s="319">
        <v>7</v>
      </c>
      <c r="Y140" s="229">
        <v>4</v>
      </c>
      <c r="Z140" s="229">
        <v>5</v>
      </c>
      <c r="AA140" s="229">
        <v>3</v>
      </c>
      <c r="AB140" s="229">
        <v>1</v>
      </c>
      <c r="AC140" s="229">
        <v>5</v>
      </c>
      <c r="AD140" s="229">
        <v>6</v>
      </c>
      <c r="AE140" s="229">
        <v>5</v>
      </c>
      <c r="AF140" s="229">
        <v>4</v>
      </c>
      <c r="AG140" s="229">
        <v>3</v>
      </c>
      <c r="AH140" s="229">
        <v>3</v>
      </c>
      <c r="AI140" s="101">
        <v>4</v>
      </c>
      <c r="AJ140" s="102">
        <v>4</v>
      </c>
      <c r="AK140" s="198">
        <f t="shared" si="305"/>
        <v>1</v>
      </c>
      <c r="AL140" s="199">
        <f t="shared" si="305"/>
        <v>3</v>
      </c>
      <c r="AM140" s="200">
        <f t="shared" si="305"/>
        <v>0</v>
      </c>
      <c r="AN140" s="200">
        <f t="shared" si="305"/>
        <v>1</v>
      </c>
      <c r="AO140" s="200">
        <f t="shared" si="305"/>
        <v>6</v>
      </c>
      <c r="AP140" s="200">
        <f t="shared" si="305"/>
        <v>4</v>
      </c>
      <c r="AQ140" s="200">
        <f t="shared" si="305"/>
        <v>0</v>
      </c>
      <c r="AR140" s="200">
        <f t="shared" si="305"/>
        <v>0</v>
      </c>
      <c r="AS140" s="200">
        <f t="shared" si="305"/>
        <v>0</v>
      </c>
      <c r="AT140" s="200">
        <f t="shared" si="305"/>
        <v>6</v>
      </c>
      <c r="AU140" s="200">
        <f t="shared" si="306"/>
        <v>3</v>
      </c>
      <c r="AV140" s="200">
        <f t="shared" si="306"/>
        <v>4</v>
      </c>
      <c r="AW140" s="200">
        <f t="shared" si="306"/>
        <v>0.5</v>
      </c>
      <c r="AX140" s="200">
        <f t="shared" si="306"/>
        <v>-0.75</v>
      </c>
      <c r="AY140" s="200">
        <f t="shared" si="306"/>
        <v>1.5</v>
      </c>
      <c r="AZ140" s="200">
        <f t="shared" si="306"/>
        <v>2</v>
      </c>
      <c r="BA140" s="200">
        <f t="shared" si="306"/>
        <v>-0.2857142857142857</v>
      </c>
      <c r="BB140" s="200">
        <f t="shared" si="306"/>
        <v>-0.2</v>
      </c>
      <c r="BC140" s="200">
        <f t="shared" si="306"/>
        <v>-0.625</v>
      </c>
      <c r="BD140" s="335">
        <f t="shared" si="306"/>
        <v>-0.66666666666666663</v>
      </c>
      <c r="BE140" s="335">
        <f t="shared" si="306"/>
        <v>-0.42857142857142855</v>
      </c>
      <c r="BF140" s="214">
        <f t="shared" si="306"/>
        <v>-0.42857142857142855</v>
      </c>
      <c r="BG140" s="104">
        <f t="shared" si="307"/>
        <v>1</v>
      </c>
      <c r="BH140" s="62">
        <f t="shared" si="307"/>
        <v>3</v>
      </c>
      <c r="BI140" s="63">
        <f t="shared" si="307"/>
        <v>2</v>
      </c>
      <c r="BJ140" s="63">
        <f t="shared" si="307"/>
        <v>1</v>
      </c>
      <c r="BK140" s="63">
        <f t="shared" si="307"/>
        <v>6</v>
      </c>
      <c r="BL140" s="63">
        <f t="shared" si="307"/>
        <v>4</v>
      </c>
      <c r="BM140" s="63">
        <f t="shared" si="307"/>
        <v>8</v>
      </c>
      <c r="BN140" s="63">
        <f t="shared" si="307"/>
        <v>9</v>
      </c>
      <c r="BO140" s="63">
        <f t="shared" si="307"/>
        <v>7</v>
      </c>
      <c r="BP140" s="63">
        <f t="shared" si="307"/>
        <v>6</v>
      </c>
      <c r="BQ140" s="63">
        <f t="shared" si="308"/>
        <v>3</v>
      </c>
      <c r="BR140" s="63">
        <f t="shared" si="308"/>
        <v>4</v>
      </c>
      <c r="BS140" s="63">
        <f t="shared" si="308"/>
        <v>1</v>
      </c>
      <c r="BT140" s="63">
        <f t="shared" si="308"/>
        <v>-3</v>
      </c>
      <c r="BU140" s="63">
        <f t="shared" si="308"/>
        <v>3</v>
      </c>
      <c r="BV140" s="63">
        <f t="shared" si="308"/>
        <v>4</v>
      </c>
      <c r="BW140" s="63">
        <f t="shared" si="308"/>
        <v>-2</v>
      </c>
      <c r="BX140" s="63">
        <f t="shared" si="308"/>
        <v>-1</v>
      </c>
      <c r="BY140" s="63">
        <f t="shared" si="308"/>
        <v>-5</v>
      </c>
      <c r="BZ140" s="229">
        <f t="shared" si="308"/>
        <v>-6</v>
      </c>
      <c r="CA140" s="229">
        <f t="shared" si="308"/>
        <v>-3</v>
      </c>
      <c r="CB140" s="229">
        <f t="shared" si="308"/>
        <v>-3</v>
      </c>
      <c r="CC140" s="367"/>
      <c r="CD140" s="61">
        <f>IF(ISERROR(GETPIVOTDATA("VALUE",'CSS WK pvt'!$J$2,"DT_FILE",CD$8,"COMMODITY",CD$6,"TRIM_CAT",TRIM(B140),"TRIM_LINE",A135))=TRUE,0,GETPIVOTDATA("VALUE",'CSS WK pvt'!$J$2,"DT_FILE",CD$8,"COMMODITY",CD$6,"TRIM_CAT",TRIM(B140),"TRIM_LINE",A135))</f>
        <v>4</v>
      </c>
    </row>
    <row r="141" spans="1:82" s="70" customFormat="1" ht="15" thickBot="1" x14ac:dyDescent="0.35">
      <c r="A141" s="141"/>
      <c r="B141" s="105" t="s">
        <v>35</v>
      </c>
      <c r="C141" s="106">
        <f>SUM(C136:C140)</f>
        <v>6270</v>
      </c>
      <c r="D141" s="107">
        <f t="shared" ref="D141:CD141" si="309">SUM(D136:D140)</f>
        <v>7160</v>
      </c>
      <c r="E141" s="107">
        <f t="shared" si="309"/>
        <v>8435</v>
      </c>
      <c r="F141" s="107">
        <f t="shared" si="309"/>
        <v>8648</v>
      </c>
      <c r="G141" s="107">
        <f t="shared" si="309"/>
        <v>8284</v>
      </c>
      <c r="H141" s="108">
        <f t="shared" si="309"/>
        <v>8005</v>
      </c>
      <c r="I141" s="107">
        <f t="shared" si="309"/>
        <v>7669</v>
      </c>
      <c r="J141" s="108">
        <f t="shared" si="309"/>
        <v>7268</v>
      </c>
      <c r="K141" s="107">
        <f t="shared" si="309"/>
        <v>6247</v>
      </c>
      <c r="L141" s="283">
        <f t="shared" si="309"/>
        <v>6010</v>
      </c>
      <c r="M141" s="108">
        <f t="shared" si="309"/>
        <v>5634</v>
      </c>
      <c r="N141" s="107">
        <f t="shared" si="309"/>
        <v>5797</v>
      </c>
      <c r="O141" s="108">
        <f t="shared" si="309"/>
        <v>5493</v>
      </c>
      <c r="P141" s="108">
        <f t="shared" si="309"/>
        <v>4005</v>
      </c>
      <c r="Q141" s="107">
        <f t="shared" si="309"/>
        <v>3640</v>
      </c>
      <c r="R141" s="108">
        <f t="shared" si="309"/>
        <v>4007</v>
      </c>
      <c r="S141" s="107">
        <f t="shared" si="309"/>
        <v>4301</v>
      </c>
      <c r="T141" s="108">
        <f t="shared" si="309"/>
        <v>3779</v>
      </c>
      <c r="U141" s="231">
        <f t="shared" si="309"/>
        <v>3712</v>
      </c>
      <c r="V141" s="231">
        <f t="shared" si="309"/>
        <v>4214</v>
      </c>
      <c r="W141" s="231">
        <v>4458</v>
      </c>
      <c r="X141" s="321">
        <v>4108</v>
      </c>
      <c r="Y141" s="231">
        <v>4102</v>
      </c>
      <c r="Z141" s="231">
        <v>4247</v>
      </c>
      <c r="AA141" s="231">
        <v>4387</v>
      </c>
      <c r="AB141" s="231">
        <v>4640</v>
      </c>
      <c r="AC141" s="231">
        <v>6253</v>
      </c>
      <c r="AD141" s="231">
        <v>10579</v>
      </c>
      <c r="AE141" s="231">
        <v>13101</v>
      </c>
      <c r="AF141" s="231">
        <v>12715</v>
      </c>
      <c r="AG141" s="231">
        <v>12633</v>
      </c>
      <c r="AH141" s="231">
        <v>11824</v>
      </c>
      <c r="AI141" s="108">
        <v>10539</v>
      </c>
      <c r="AJ141" s="109">
        <v>9457</v>
      </c>
      <c r="AK141" s="216">
        <f t="shared" si="305"/>
        <v>-0.12392344497607656</v>
      </c>
      <c r="AL141" s="216">
        <f t="shared" si="305"/>
        <v>-0.44064245810055863</v>
      </c>
      <c r="AM141" s="216">
        <f t="shared" si="305"/>
        <v>-0.56846473029045641</v>
      </c>
      <c r="AN141" s="216">
        <f t="shared" si="305"/>
        <v>-0.53665587419056426</v>
      </c>
      <c r="AO141" s="216">
        <f t="shared" si="305"/>
        <v>-0.48080637373249641</v>
      </c>
      <c r="AP141" s="216">
        <f t="shared" si="305"/>
        <v>-0.52792004996876951</v>
      </c>
      <c r="AQ141" s="216">
        <f t="shared" si="305"/>
        <v>-0.51597339940018261</v>
      </c>
      <c r="AR141" s="216">
        <f t="shared" si="305"/>
        <v>-0.42019812878370943</v>
      </c>
      <c r="AS141" s="216">
        <f t="shared" si="305"/>
        <v>-0.28637746118136703</v>
      </c>
      <c r="AT141" s="216">
        <f t="shared" si="305"/>
        <v>-0.31647254575707157</v>
      </c>
      <c r="AU141" s="216">
        <f t="shared" si="306"/>
        <v>-0.2719204827831026</v>
      </c>
      <c r="AV141" s="216">
        <f t="shared" si="306"/>
        <v>-0.26737967914438504</v>
      </c>
      <c r="AW141" s="216">
        <f t="shared" si="306"/>
        <v>-0.20134716912434006</v>
      </c>
      <c r="AX141" s="216">
        <f t="shared" si="306"/>
        <v>0.15855181023720349</v>
      </c>
      <c r="AY141" s="216">
        <f t="shared" si="306"/>
        <v>0.71785714285714286</v>
      </c>
      <c r="AZ141" s="216">
        <f t="shared" si="306"/>
        <v>1.6401297728974296</v>
      </c>
      <c r="BA141" s="216">
        <f t="shared" si="306"/>
        <v>2.0460358056265986</v>
      </c>
      <c r="BB141" s="216">
        <f t="shared" si="306"/>
        <v>2.3646467319396667</v>
      </c>
      <c r="BC141" s="216">
        <f t="shared" si="306"/>
        <v>2.4032866379310347</v>
      </c>
      <c r="BD141" s="337">
        <f t="shared" si="306"/>
        <v>1.8058851447555766</v>
      </c>
      <c r="BE141" s="337">
        <f t="shared" si="306"/>
        <v>1.3640646029609691</v>
      </c>
      <c r="BF141" s="217">
        <f t="shared" si="306"/>
        <v>1.302093476144109</v>
      </c>
      <c r="BG141" s="106">
        <f t="shared" si="295"/>
        <v>-777</v>
      </c>
      <c r="BH141" s="108">
        <f t="shared" si="295"/>
        <v>-3155</v>
      </c>
      <c r="BI141" s="107">
        <f t="shared" si="295"/>
        <v>-4795</v>
      </c>
      <c r="BJ141" s="107">
        <f t="shared" si="295"/>
        <v>-4641</v>
      </c>
      <c r="BK141" s="107">
        <f t="shared" ref="BK141:BL141" si="310">SUM(BK136:BK140)</f>
        <v>-3983</v>
      </c>
      <c r="BL141" s="107">
        <f t="shared" si="310"/>
        <v>-4226</v>
      </c>
      <c r="BM141" s="107">
        <f t="shared" ref="BM141:BN141" si="311">SUM(BM136:BM140)</f>
        <v>-3957</v>
      </c>
      <c r="BN141" s="107">
        <f t="shared" si="311"/>
        <v>-3054</v>
      </c>
      <c r="BO141" s="107">
        <f t="shared" ref="BO141:BP141" si="312">SUM(BO136:BO140)</f>
        <v>-1789</v>
      </c>
      <c r="BP141" s="107">
        <f t="shared" si="312"/>
        <v>-1902</v>
      </c>
      <c r="BQ141" s="107">
        <f t="shared" ref="BQ141:BR141" si="313">SUM(BQ136:BQ140)</f>
        <v>-1532</v>
      </c>
      <c r="BR141" s="107">
        <f t="shared" si="313"/>
        <v>-1550</v>
      </c>
      <c r="BS141" s="107">
        <f t="shared" ref="BS141:BT141" si="314">SUM(BS136:BS140)</f>
        <v>-1106</v>
      </c>
      <c r="BT141" s="107">
        <f t="shared" si="314"/>
        <v>635</v>
      </c>
      <c r="BU141" s="107">
        <f t="shared" ref="BU141:BV141" si="315">SUM(BU136:BU140)</f>
        <v>2613</v>
      </c>
      <c r="BV141" s="107">
        <f t="shared" si="315"/>
        <v>6572</v>
      </c>
      <c r="BW141" s="107">
        <f t="shared" ref="BW141:BX141" si="316">SUM(BW136:BW140)</f>
        <v>8800</v>
      </c>
      <c r="BX141" s="107">
        <f t="shared" si="316"/>
        <v>8936</v>
      </c>
      <c r="BY141" s="107">
        <f t="shared" ref="BY141:CA141" si="317">SUM(BY136:BY140)</f>
        <v>8921</v>
      </c>
      <c r="BZ141" s="231">
        <f t="shared" si="317"/>
        <v>7610</v>
      </c>
      <c r="CA141" s="231">
        <f t="shared" si="317"/>
        <v>6081</v>
      </c>
      <c r="CB141" s="231">
        <f t="shared" ref="CB141" si="318">SUM(CB136:CB140)</f>
        <v>5349</v>
      </c>
      <c r="CC141" s="368"/>
      <c r="CD141" s="108">
        <f t="shared" si="309"/>
        <v>9457</v>
      </c>
    </row>
    <row r="142" spans="1:82" ht="15" thickTop="1" x14ac:dyDescent="0.3">
      <c r="A142" s="140">
        <v>20</v>
      </c>
      <c r="B142" s="96" t="s">
        <v>416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285"/>
      <c r="M142" s="89"/>
      <c r="N142" s="88"/>
      <c r="O142" s="89"/>
      <c r="P142" s="88"/>
      <c r="Q142" s="88"/>
      <c r="R142" s="88"/>
      <c r="S142" s="88"/>
      <c r="T142" s="88"/>
      <c r="U142" s="239"/>
      <c r="V142" s="239"/>
      <c r="W142" s="239"/>
      <c r="X142" s="279"/>
      <c r="Y142" s="29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88"/>
      <c r="AJ142" s="382"/>
      <c r="AK142" s="194"/>
      <c r="AL142" s="195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328"/>
      <c r="BE142" s="328"/>
      <c r="BF142" s="197"/>
      <c r="BG142" s="87"/>
      <c r="BH142" s="90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344"/>
      <c r="CA142" s="344"/>
      <c r="CB142" s="344"/>
      <c r="CC142" s="369"/>
      <c r="CD142" s="89"/>
    </row>
    <row r="143" spans="1:82" x14ac:dyDescent="0.3">
      <c r="A143" s="140"/>
      <c r="B143" s="39" t="s">
        <v>30</v>
      </c>
      <c r="C143" s="92">
        <v>24536141.59</v>
      </c>
      <c r="D143" s="93">
        <v>16363974.01</v>
      </c>
      <c r="E143" s="93">
        <v>11393203.48</v>
      </c>
      <c r="F143" s="35">
        <v>8401746.6799999997</v>
      </c>
      <c r="G143" s="93">
        <v>5978196.9699999997</v>
      </c>
      <c r="H143" s="93">
        <v>6514759.4900000002</v>
      </c>
      <c r="I143" s="93">
        <v>7000644.3099999996</v>
      </c>
      <c r="J143" s="93">
        <v>7896145.6100000003</v>
      </c>
      <c r="K143" s="93">
        <v>14472877.5</v>
      </c>
      <c r="L143" s="277">
        <v>21135052.800000001</v>
      </c>
      <c r="M143" s="35">
        <v>26094909.09</v>
      </c>
      <c r="N143" s="93">
        <v>25886538.399999999</v>
      </c>
      <c r="O143" s="35">
        <v>20420361.309999999</v>
      </c>
      <c r="P143" s="93">
        <v>18201596</v>
      </c>
      <c r="Q143" s="93">
        <v>15280691</v>
      </c>
      <c r="R143" s="93">
        <v>7853388</v>
      </c>
      <c r="S143" s="93">
        <v>6998390</v>
      </c>
      <c r="T143" s="93">
        <v>6772026</v>
      </c>
      <c r="U143" s="244">
        <v>6463279</v>
      </c>
      <c r="V143" s="244">
        <v>8293017</v>
      </c>
      <c r="W143" s="244">
        <v>12905975</v>
      </c>
      <c r="X143" s="277">
        <v>19166959</v>
      </c>
      <c r="Y143" s="311">
        <v>32166850</v>
      </c>
      <c r="Z143" s="244">
        <v>34376874</v>
      </c>
      <c r="AA143" s="244">
        <v>26347623</v>
      </c>
      <c r="AB143" s="244">
        <v>17255400</v>
      </c>
      <c r="AC143" s="244">
        <v>12181280</v>
      </c>
      <c r="AD143" s="244">
        <v>7773142</v>
      </c>
      <c r="AE143" s="244">
        <v>7244854</v>
      </c>
      <c r="AF143" s="244">
        <v>6394658</v>
      </c>
      <c r="AG143" s="244">
        <v>6507751</v>
      </c>
      <c r="AH143" s="244">
        <v>8363334</v>
      </c>
      <c r="AI143" s="93">
        <v>11839966</v>
      </c>
      <c r="AJ143" s="389">
        <v>24151448</v>
      </c>
      <c r="AK143" s="198">
        <f t="shared" ref="AK143:AT148" si="319">IF(ISERROR((O143-C143)/C143)=TRUE,0,(O143-C143)/C143)</f>
        <v>-0.16774358205030235</v>
      </c>
      <c r="AL143" s="199">
        <f t="shared" si="319"/>
        <v>0.1122968044850861</v>
      </c>
      <c r="AM143" s="200">
        <f t="shared" si="319"/>
        <v>0.3412111024633433</v>
      </c>
      <c r="AN143" s="200">
        <f t="shared" si="319"/>
        <v>-6.5267223695918392E-2</v>
      </c>
      <c r="AO143" s="200">
        <f t="shared" si="319"/>
        <v>0.1706522945161508</v>
      </c>
      <c r="AP143" s="200">
        <f t="shared" si="319"/>
        <v>3.9489793966284971E-2</v>
      </c>
      <c r="AQ143" s="200">
        <f t="shared" si="319"/>
        <v>-7.6759407592299114E-2</v>
      </c>
      <c r="AR143" s="200">
        <f t="shared" si="319"/>
        <v>5.0261407223466802E-2</v>
      </c>
      <c r="AS143" s="200">
        <f t="shared" si="319"/>
        <v>-0.1082647524654306</v>
      </c>
      <c r="AT143" s="200">
        <f t="shared" si="319"/>
        <v>-9.3119890384186818E-2</v>
      </c>
      <c r="AU143" s="200">
        <f t="shared" ref="AU143:BF148" si="320">IF(ISERROR((Y143-M143)/M143)=TRUE,0,(Y143-M143)/M143)</f>
        <v>0.23268680067281278</v>
      </c>
      <c r="AV143" s="200">
        <f t="shared" si="320"/>
        <v>0.32798265526301507</v>
      </c>
      <c r="AW143" s="200">
        <f t="shared" si="320"/>
        <v>0.29026233179808519</v>
      </c>
      <c r="AX143" s="200">
        <f t="shared" si="320"/>
        <v>-5.1984232591471648E-2</v>
      </c>
      <c r="AY143" s="200">
        <f t="shared" si="320"/>
        <v>-0.20283186146490365</v>
      </c>
      <c r="AZ143" s="200">
        <f t="shared" si="320"/>
        <v>-1.0218010366990654E-2</v>
      </c>
      <c r="BA143" s="200">
        <f t="shared" si="320"/>
        <v>3.5217242822992142E-2</v>
      </c>
      <c r="BB143" s="200">
        <f t="shared" si="320"/>
        <v>-5.5724535020981902E-2</v>
      </c>
      <c r="BC143" s="200">
        <f t="shared" si="320"/>
        <v>6.8807179761232653E-3</v>
      </c>
      <c r="BD143" s="333">
        <f t="shared" si="320"/>
        <v>8.4790613596957536E-3</v>
      </c>
      <c r="BE143" s="333">
        <f t="shared" si="320"/>
        <v>-8.2598098942544051E-2</v>
      </c>
      <c r="BF143" s="170">
        <f t="shared" si="320"/>
        <v>0.26005632922781335</v>
      </c>
      <c r="BG143" s="92">
        <f t="shared" ref="BG143:BP147" si="321">O143-C143</f>
        <v>-4115780.2800000012</v>
      </c>
      <c r="BH143" s="62">
        <f t="shared" si="321"/>
        <v>1837621.9900000002</v>
      </c>
      <c r="BI143" s="63">
        <f t="shared" si="321"/>
        <v>3887487.5199999996</v>
      </c>
      <c r="BJ143" s="63">
        <f t="shared" si="321"/>
        <v>-548358.6799999997</v>
      </c>
      <c r="BK143" s="63">
        <f t="shared" si="321"/>
        <v>1020193.0300000003</v>
      </c>
      <c r="BL143" s="63">
        <f t="shared" si="321"/>
        <v>257266.50999999978</v>
      </c>
      <c r="BM143" s="63">
        <f t="shared" si="321"/>
        <v>-537365.30999999959</v>
      </c>
      <c r="BN143" s="63">
        <f t="shared" si="321"/>
        <v>396871.38999999966</v>
      </c>
      <c r="BO143" s="63">
        <f t="shared" si="321"/>
        <v>-1566902.5</v>
      </c>
      <c r="BP143" s="63">
        <f t="shared" si="321"/>
        <v>-1968093.8000000007</v>
      </c>
      <c r="BQ143" s="63">
        <f t="shared" ref="BQ143:CB147" si="322">Y143-M143</f>
        <v>6071940.9100000001</v>
      </c>
      <c r="BR143" s="63">
        <f t="shared" si="322"/>
        <v>8490335.6000000015</v>
      </c>
      <c r="BS143" s="63">
        <f t="shared" si="322"/>
        <v>5927261.6900000013</v>
      </c>
      <c r="BT143" s="63">
        <f t="shared" si="322"/>
        <v>-946196</v>
      </c>
      <c r="BU143" s="63">
        <f t="shared" si="322"/>
        <v>-3099411</v>
      </c>
      <c r="BV143" s="63">
        <f t="shared" si="322"/>
        <v>-80246</v>
      </c>
      <c r="BW143" s="63">
        <f t="shared" si="322"/>
        <v>246464</v>
      </c>
      <c r="BX143" s="63">
        <f t="shared" si="322"/>
        <v>-377368</v>
      </c>
      <c r="BY143" s="63">
        <f t="shared" si="322"/>
        <v>44472</v>
      </c>
      <c r="BZ143" s="352">
        <f t="shared" si="322"/>
        <v>70317</v>
      </c>
      <c r="CA143" s="352">
        <f t="shared" si="322"/>
        <v>-1066009</v>
      </c>
      <c r="CB143" s="350">
        <f t="shared" si="322"/>
        <v>4984489</v>
      </c>
      <c r="CC143" s="369"/>
      <c r="CD143" s="61">
        <f>IF(ISERROR(GETPIVOTDATA("VALUE",'CSS WK pvt'!$J$2,"DT_FILE",CD$8,"COMMODITY",CD$6,"TRIM_CAT",TRIM(B143),"TRIM_LINE",A142))=TRUE,0,GETPIVOTDATA("VALUE",'CSS WK pvt'!$J$2,"DT_FILE",CD$8,"COMMODITY",CD$6,"TRIM_CAT",TRIM(B143),"TRIM_LINE",A142))</f>
        <v>24151448</v>
      </c>
    </row>
    <row r="144" spans="1:82" x14ac:dyDescent="0.3">
      <c r="A144" s="140"/>
      <c r="B144" s="39" t="s">
        <v>31</v>
      </c>
      <c r="C144" s="92">
        <v>3493716.82</v>
      </c>
      <c r="D144" s="93">
        <v>1573700.52</v>
      </c>
      <c r="E144" s="93">
        <v>967014.45</v>
      </c>
      <c r="F144" s="35">
        <v>575531.75</v>
      </c>
      <c r="G144" s="93">
        <v>373305.35</v>
      </c>
      <c r="H144" s="93">
        <v>399484.15999999997</v>
      </c>
      <c r="I144" s="93">
        <v>443889.47</v>
      </c>
      <c r="J144" s="93">
        <v>565130.84</v>
      </c>
      <c r="K144" s="93">
        <v>927007.21</v>
      </c>
      <c r="L144" s="277">
        <v>1486557.13</v>
      </c>
      <c r="M144" s="35">
        <v>1961163.76</v>
      </c>
      <c r="N144" s="93">
        <v>1312359.46</v>
      </c>
      <c r="O144" s="35">
        <v>1109048.48</v>
      </c>
      <c r="P144" s="93">
        <v>1009276</v>
      </c>
      <c r="Q144" s="93">
        <v>801553</v>
      </c>
      <c r="R144" s="93">
        <v>424558</v>
      </c>
      <c r="S144" s="93">
        <v>365336</v>
      </c>
      <c r="T144" s="93">
        <v>342016</v>
      </c>
      <c r="U144" s="244">
        <v>385246</v>
      </c>
      <c r="V144" s="244">
        <v>387203</v>
      </c>
      <c r="W144" s="244">
        <v>704681</v>
      </c>
      <c r="X144" s="277">
        <v>1022111</v>
      </c>
      <c r="Y144" s="311">
        <v>1659981</v>
      </c>
      <c r="Z144" s="244">
        <v>1787099</v>
      </c>
      <c r="AA144" s="244">
        <v>1558605</v>
      </c>
      <c r="AB144" s="244">
        <v>1013834</v>
      </c>
      <c r="AC144" s="244">
        <v>680255</v>
      </c>
      <c r="AD144" s="244">
        <v>434334</v>
      </c>
      <c r="AE144" s="244">
        <v>515754</v>
      </c>
      <c r="AF144" s="244">
        <v>517530</v>
      </c>
      <c r="AG144" s="244">
        <v>433833</v>
      </c>
      <c r="AH144" s="244">
        <v>501145</v>
      </c>
      <c r="AI144" s="93">
        <v>806633</v>
      </c>
      <c r="AJ144" s="389">
        <v>1668017</v>
      </c>
      <c r="AK144" s="198">
        <f t="shared" si="319"/>
        <v>-0.68255913769221854</v>
      </c>
      <c r="AL144" s="199">
        <f t="shared" si="319"/>
        <v>-0.35866069358609604</v>
      </c>
      <c r="AM144" s="200">
        <f t="shared" si="319"/>
        <v>-0.17110545762785651</v>
      </c>
      <c r="AN144" s="200">
        <f t="shared" si="319"/>
        <v>-0.26232045408441845</v>
      </c>
      <c r="AO144" s="200">
        <f t="shared" si="319"/>
        <v>-2.1348073366749171E-2</v>
      </c>
      <c r="AP144" s="200">
        <f t="shared" si="319"/>
        <v>-0.14385591659003447</v>
      </c>
      <c r="AQ144" s="200">
        <f t="shared" si="319"/>
        <v>-0.13211277573221095</v>
      </c>
      <c r="AR144" s="200">
        <f t="shared" si="319"/>
        <v>-0.31484362099226432</v>
      </c>
      <c r="AS144" s="200">
        <f t="shared" si="319"/>
        <v>-0.23983223388305683</v>
      </c>
      <c r="AT144" s="200">
        <f t="shared" si="319"/>
        <v>-0.31243073046240738</v>
      </c>
      <c r="AU144" s="200">
        <f t="shared" si="320"/>
        <v>-0.15357348842709598</v>
      </c>
      <c r="AV144" s="200">
        <f t="shared" si="320"/>
        <v>0.3617450511615164</v>
      </c>
      <c r="AW144" s="200">
        <f t="shared" si="320"/>
        <v>0.40535335299318931</v>
      </c>
      <c r="AX144" s="200">
        <f t="shared" si="320"/>
        <v>4.5161085768412211E-3</v>
      </c>
      <c r="AY144" s="200">
        <f t="shared" si="320"/>
        <v>-0.15132873309687569</v>
      </c>
      <c r="AZ144" s="200">
        <f t="shared" si="320"/>
        <v>2.302630029348169E-2</v>
      </c>
      <c r="BA144" s="200">
        <f t="shared" si="320"/>
        <v>0.41172509689710296</v>
      </c>
      <c r="BB144" s="200">
        <f t="shared" si="320"/>
        <v>0.5131748222305389</v>
      </c>
      <c r="BC144" s="200">
        <f t="shared" si="320"/>
        <v>0.12611941460780904</v>
      </c>
      <c r="BD144" s="333">
        <f t="shared" si="320"/>
        <v>0.29426941423491038</v>
      </c>
      <c r="BE144" s="333">
        <f t="shared" si="320"/>
        <v>0.14467823029143684</v>
      </c>
      <c r="BF144" s="170">
        <f t="shared" si="320"/>
        <v>0.6319333223103949</v>
      </c>
      <c r="BG144" s="92">
        <f t="shared" si="321"/>
        <v>-2384668.34</v>
      </c>
      <c r="BH144" s="62">
        <f t="shared" si="321"/>
        <v>-564424.52</v>
      </c>
      <c r="BI144" s="63">
        <f t="shared" si="321"/>
        <v>-165461.44999999995</v>
      </c>
      <c r="BJ144" s="63">
        <f t="shared" si="321"/>
        <v>-150973.75</v>
      </c>
      <c r="BK144" s="63">
        <f t="shared" si="321"/>
        <v>-7969.3499999999767</v>
      </c>
      <c r="BL144" s="63">
        <f t="shared" si="321"/>
        <v>-57468.159999999974</v>
      </c>
      <c r="BM144" s="63">
        <f t="shared" si="321"/>
        <v>-58643.469999999972</v>
      </c>
      <c r="BN144" s="63">
        <f t="shared" si="321"/>
        <v>-177927.83999999997</v>
      </c>
      <c r="BO144" s="63">
        <f t="shared" si="321"/>
        <v>-222326.20999999996</v>
      </c>
      <c r="BP144" s="63">
        <f t="shared" si="321"/>
        <v>-464446.12999999989</v>
      </c>
      <c r="BQ144" s="63">
        <f t="shared" si="322"/>
        <v>-301182.76</v>
      </c>
      <c r="BR144" s="63">
        <f t="shared" si="322"/>
        <v>474739.54000000004</v>
      </c>
      <c r="BS144" s="63">
        <f t="shared" si="322"/>
        <v>449556.52</v>
      </c>
      <c r="BT144" s="63">
        <f t="shared" si="322"/>
        <v>4558</v>
      </c>
      <c r="BU144" s="63">
        <f t="shared" si="322"/>
        <v>-121298</v>
      </c>
      <c r="BV144" s="63">
        <f t="shared" si="322"/>
        <v>9776</v>
      </c>
      <c r="BW144" s="63">
        <f t="shared" si="322"/>
        <v>150418</v>
      </c>
      <c r="BX144" s="63">
        <f t="shared" si="322"/>
        <v>175514</v>
      </c>
      <c r="BY144" s="63">
        <f t="shared" si="322"/>
        <v>48587</v>
      </c>
      <c r="BZ144" s="352">
        <f t="shared" si="322"/>
        <v>113942</v>
      </c>
      <c r="CA144" s="352">
        <f t="shared" si="322"/>
        <v>101952</v>
      </c>
      <c r="CB144" s="350">
        <f t="shared" si="322"/>
        <v>645906</v>
      </c>
      <c r="CC144" s="369"/>
      <c r="CD144" s="61">
        <f>IF(ISERROR(GETPIVOTDATA("VALUE",'CSS WK pvt'!$J$2,"DT_FILE",CD$8,"COMMODITY",CD$6,"TRIM_CAT",TRIM(B144),"TRIM_LINE",A142))=TRUE,0,GETPIVOTDATA("VALUE",'CSS WK pvt'!$J$2,"DT_FILE",CD$8,"COMMODITY",CD$6,"TRIM_CAT",TRIM(B144),"TRIM_LINE",A142))</f>
        <v>1668017</v>
      </c>
    </row>
    <row r="145" spans="1:82" x14ac:dyDescent="0.3">
      <c r="A145" s="140"/>
      <c r="B145" s="39" t="s">
        <v>32</v>
      </c>
      <c r="C145" s="92">
        <v>3663163.08</v>
      </c>
      <c r="D145" s="93">
        <v>2244718.67</v>
      </c>
      <c r="E145" s="93">
        <v>1325300.6000000001</v>
      </c>
      <c r="F145" s="35">
        <v>857289.55</v>
      </c>
      <c r="G145" s="93">
        <v>648862.73</v>
      </c>
      <c r="H145" s="93">
        <v>685487.03</v>
      </c>
      <c r="I145" s="93">
        <v>697800.57</v>
      </c>
      <c r="J145" s="93">
        <v>806551.03</v>
      </c>
      <c r="K145" s="93">
        <v>1814798.72</v>
      </c>
      <c r="L145" s="277">
        <v>3097114.48</v>
      </c>
      <c r="M145" s="35">
        <v>3727655.67</v>
      </c>
      <c r="N145" s="93">
        <v>3747473.3</v>
      </c>
      <c r="O145" s="35">
        <v>2882195.71</v>
      </c>
      <c r="P145" s="93">
        <v>2416192</v>
      </c>
      <c r="Q145" s="93">
        <v>1614758</v>
      </c>
      <c r="R145" s="93">
        <v>799257</v>
      </c>
      <c r="S145" s="93">
        <v>684502</v>
      </c>
      <c r="T145" s="93">
        <v>708602</v>
      </c>
      <c r="U145" s="244">
        <v>654284</v>
      </c>
      <c r="V145" s="244">
        <v>850366</v>
      </c>
      <c r="W145" s="244">
        <v>1551386</v>
      </c>
      <c r="X145" s="277">
        <v>2671320</v>
      </c>
      <c r="Y145" s="311">
        <v>4715675</v>
      </c>
      <c r="Z145" s="244">
        <v>5395620</v>
      </c>
      <c r="AA145" s="244">
        <v>3982105</v>
      </c>
      <c r="AB145" s="244">
        <v>2208403</v>
      </c>
      <c r="AC145" s="244">
        <v>1364069</v>
      </c>
      <c r="AD145" s="244">
        <v>806148</v>
      </c>
      <c r="AE145" s="244">
        <v>787220</v>
      </c>
      <c r="AF145" s="244">
        <v>718873</v>
      </c>
      <c r="AG145" s="244">
        <v>684792</v>
      </c>
      <c r="AH145" s="244">
        <v>849359</v>
      </c>
      <c r="AI145" s="93">
        <v>1341972</v>
      </c>
      <c r="AJ145" s="389">
        <v>3276418</v>
      </c>
      <c r="AK145" s="198">
        <f t="shared" si="319"/>
        <v>-0.21319481359262882</v>
      </c>
      <c r="AL145" s="199">
        <f t="shared" si="319"/>
        <v>7.6389675148022043E-2</v>
      </c>
      <c r="AM145" s="200">
        <f t="shared" si="319"/>
        <v>0.21840886512840926</v>
      </c>
      <c r="AN145" s="200">
        <f t="shared" si="319"/>
        <v>-6.7693056564144566E-2</v>
      </c>
      <c r="AO145" s="200">
        <f t="shared" si="319"/>
        <v>5.4925746775438961E-2</v>
      </c>
      <c r="AP145" s="200">
        <f t="shared" si="319"/>
        <v>3.372050671768359E-2</v>
      </c>
      <c r="AQ145" s="200">
        <f t="shared" si="319"/>
        <v>-6.2362474137847082E-2</v>
      </c>
      <c r="AR145" s="200">
        <f t="shared" si="319"/>
        <v>5.4323865905917909E-2</v>
      </c>
      <c r="AS145" s="200">
        <f t="shared" si="319"/>
        <v>-0.14514707173696925</v>
      </c>
      <c r="AT145" s="200">
        <f t="shared" si="319"/>
        <v>-0.13748102717856267</v>
      </c>
      <c r="AU145" s="200">
        <f t="shared" si="320"/>
        <v>0.2650511252827169</v>
      </c>
      <c r="AV145" s="200">
        <f t="shared" si="320"/>
        <v>0.43980211947073788</v>
      </c>
      <c r="AW145" s="200">
        <f t="shared" si="320"/>
        <v>0.38162199956921039</v>
      </c>
      <c r="AX145" s="200">
        <f t="shared" si="320"/>
        <v>-8.5998546473127963E-2</v>
      </c>
      <c r="AY145" s="200">
        <f t="shared" si="320"/>
        <v>-0.15524865026214454</v>
      </c>
      <c r="AZ145" s="200">
        <f t="shared" si="320"/>
        <v>8.6217574572384093E-3</v>
      </c>
      <c r="BA145" s="200">
        <f t="shared" si="320"/>
        <v>0.15006238111795145</v>
      </c>
      <c r="BB145" s="200">
        <f t="shared" si="320"/>
        <v>1.4494737525437411E-2</v>
      </c>
      <c r="BC145" s="200">
        <f t="shared" si="320"/>
        <v>4.6628069767868388E-2</v>
      </c>
      <c r="BD145" s="333">
        <f t="shared" si="320"/>
        <v>-1.1841959814950268E-3</v>
      </c>
      <c r="BE145" s="333">
        <f t="shared" si="320"/>
        <v>-0.13498510364280714</v>
      </c>
      <c r="BF145" s="170">
        <f t="shared" si="320"/>
        <v>0.22651647874459069</v>
      </c>
      <c r="BG145" s="92">
        <f t="shared" si="321"/>
        <v>-780967.37000000011</v>
      </c>
      <c r="BH145" s="62">
        <f t="shared" si="321"/>
        <v>171473.33000000007</v>
      </c>
      <c r="BI145" s="63">
        <f t="shared" si="321"/>
        <v>289457.39999999991</v>
      </c>
      <c r="BJ145" s="63">
        <f t="shared" si="321"/>
        <v>-58032.550000000047</v>
      </c>
      <c r="BK145" s="63">
        <f t="shared" si="321"/>
        <v>35639.270000000019</v>
      </c>
      <c r="BL145" s="63">
        <f t="shared" si="321"/>
        <v>23114.969999999972</v>
      </c>
      <c r="BM145" s="63">
        <f t="shared" si="321"/>
        <v>-43516.569999999949</v>
      </c>
      <c r="BN145" s="63">
        <f t="shared" si="321"/>
        <v>43814.969999999972</v>
      </c>
      <c r="BO145" s="63">
        <f t="shared" si="321"/>
        <v>-263412.71999999997</v>
      </c>
      <c r="BP145" s="63">
        <f t="shared" si="321"/>
        <v>-425794.48</v>
      </c>
      <c r="BQ145" s="63">
        <f t="shared" si="322"/>
        <v>988019.33000000007</v>
      </c>
      <c r="BR145" s="63">
        <f t="shared" si="322"/>
        <v>1648146.7000000002</v>
      </c>
      <c r="BS145" s="63">
        <f t="shared" si="322"/>
        <v>1099909.29</v>
      </c>
      <c r="BT145" s="63">
        <f t="shared" si="322"/>
        <v>-207789</v>
      </c>
      <c r="BU145" s="63">
        <f t="shared" si="322"/>
        <v>-250689</v>
      </c>
      <c r="BV145" s="63">
        <f t="shared" si="322"/>
        <v>6891</v>
      </c>
      <c r="BW145" s="63">
        <f t="shared" si="322"/>
        <v>102718</v>
      </c>
      <c r="BX145" s="63">
        <f t="shared" si="322"/>
        <v>10271</v>
      </c>
      <c r="BY145" s="63">
        <f t="shared" si="322"/>
        <v>30508</v>
      </c>
      <c r="BZ145" s="352">
        <f t="shared" si="322"/>
        <v>-1007</v>
      </c>
      <c r="CA145" s="352">
        <f t="shared" si="322"/>
        <v>-209414</v>
      </c>
      <c r="CB145" s="350">
        <f t="shared" si="322"/>
        <v>605098</v>
      </c>
      <c r="CC145" s="369"/>
      <c r="CD145" s="61">
        <f>IF(ISERROR(GETPIVOTDATA("VALUE",'CSS WK pvt'!$J$2,"DT_FILE",CD$8,"COMMODITY",CD$6,"TRIM_CAT",TRIM(B145),"TRIM_LINE",A142))=TRUE,0,GETPIVOTDATA("VALUE",'CSS WK pvt'!$J$2,"DT_FILE",CD$8,"COMMODITY",CD$6,"TRIM_CAT",TRIM(B145),"TRIM_LINE",A142))</f>
        <v>3276418</v>
      </c>
    </row>
    <row r="146" spans="1:82" x14ac:dyDescent="0.3">
      <c r="A146" s="140"/>
      <c r="B146" s="39" t="s">
        <v>33</v>
      </c>
      <c r="C146" s="92">
        <v>4907926.0199999996</v>
      </c>
      <c r="D146" s="93">
        <v>3551606.29</v>
      </c>
      <c r="E146" s="93">
        <v>2446532.9300000002</v>
      </c>
      <c r="F146" s="35">
        <v>1789006.25</v>
      </c>
      <c r="G146" s="93">
        <v>1441077.66</v>
      </c>
      <c r="H146" s="93">
        <v>1324569.8500000001</v>
      </c>
      <c r="I146" s="93">
        <v>1569761.29</v>
      </c>
      <c r="J146" s="93">
        <v>1757928.39</v>
      </c>
      <c r="K146" s="93">
        <v>2735595.53</v>
      </c>
      <c r="L146" s="277">
        <v>4142712.93</v>
      </c>
      <c r="M146" s="35">
        <v>4618655.92</v>
      </c>
      <c r="N146" s="93">
        <v>4489685.99</v>
      </c>
      <c r="O146" s="35">
        <v>3703537.88</v>
      </c>
      <c r="P146" s="93">
        <v>3600527</v>
      </c>
      <c r="Q146" s="93">
        <v>2597682</v>
      </c>
      <c r="R146" s="93">
        <v>1619086</v>
      </c>
      <c r="S146" s="93">
        <v>1330770</v>
      </c>
      <c r="T146" s="93">
        <v>1433212</v>
      </c>
      <c r="U146" s="244">
        <v>1276883</v>
      </c>
      <c r="V146" s="244">
        <v>1623689</v>
      </c>
      <c r="W146" s="244">
        <v>2496243</v>
      </c>
      <c r="X146" s="277">
        <v>3774346</v>
      </c>
      <c r="Y146" s="311">
        <v>5792821</v>
      </c>
      <c r="Z146" s="244">
        <v>6206563</v>
      </c>
      <c r="AA146" s="244">
        <v>4852968</v>
      </c>
      <c r="AB146" s="244">
        <v>3281277</v>
      </c>
      <c r="AC146" s="244">
        <v>2249318</v>
      </c>
      <c r="AD146" s="244">
        <v>1634178</v>
      </c>
      <c r="AE146" s="244">
        <v>1413376</v>
      </c>
      <c r="AF146" s="244">
        <v>1379301</v>
      </c>
      <c r="AG146" s="244">
        <v>1438886</v>
      </c>
      <c r="AH146" s="244">
        <v>1702101</v>
      </c>
      <c r="AI146" s="93">
        <v>2527588</v>
      </c>
      <c r="AJ146" s="389">
        <v>5278287</v>
      </c>
      <c r="AK146" s="198">
        <f t="shared" si="319"/>
        <v>-0.24539655550879713</v>
      </c>
      <c r="AL146" s="199">
        <f t="shared" si="319"/>
        <v>1.3774249172196381E-2</v>
      </c>
      <c r="AM146" s="200">
        <f t="shared" si="319"/>
        <v>6.178092603887405E-2</v>
      </c>
      <c r="AN146" s="200">
        <f t="shared" si="319"/>
        <v>-9.4980243920332871E-2</v>
      </c>
      <c r="AO146" s="200">
        <f t="shared" si="319"/>
        <v>-7.6545257109877002E-2</v>
      </c>
      <c r="AP146" s="200">
        <f t="shared" si="319"/>
        <v>8.2020702796458719E-2</v>
      </c>
      <c r="AQ146" s="200">
        <f t="shared" si="319"/>
        <v>-0.18657504925478194</v>
      </c>
      <c r="AR146" s="200">
        <f t="shared" si="319"/>
        <v>-7.6362262970222528E-2</v>
      </c>
      <c r="AS146" s="200">
        <f t="shared" si="319"/>
        <v>-8.7495584553758873E-2</v>
      </c>
      <c r="AT146" s="200">
        <f t="shared" si="319"/>
        <v>-8.8919250796361635E-2</v>
      </c>
      <c r="AU146" s="200">
        <f t="shared" si="320"/>
        <v>0.25422224567878182</v>
      </c>
      <c r="AV146" s="200">
        <f t="shared" si="320"/>
        <v>0.3824046968594344</v>
      </c>
      <c r="AW146" s="200">
        <f t="shared" si="320"/>
        <v>0.31036002796331602</v>
      </c>
      <c r="AX146" s="200">
        <f t="shared" si="320"/>
        <v>-8.8667575607681876E-2</v>
      </c>
      <c r="AY146" s="200">
        <f t="shared" si="320"/>
        <v>-0.1341057142483183</v>
      </c>
      <c r="AZ146" s="200">
        <f t="shared" si="320"/>
        <v>9.3213084419234062E-3</v>
      </c>
      <c r="BA146" s="200">
        <f t="shared" si="320"/>
        <v>6.2073836951539334E-2</v>
      </c>
      <c r="BB146" s="200">
        <f t="shared" si="320"/>
        <v>-3.7615509778037022E-2</v>
      </c>
      <c r="BC146" s="200">
        <f t="shared" si="320"/>
        <v>0.12687380128014861</v>
      </c>
      <c r="BD146" s="333">
        <f t="shared" si="320"/>
        <v>4.8292499364102362E-2</v>
      </c>
      <c r="BE146" s="333">
        <f t="shared" si="320"/>
        <v>1.2556870464934703E-2</v>
      </c>
      <c r="BF146" s="170">
        <f t="shared" si="320"/>
        <v>0.3984639987960828</v>
      </c>
      <c r="BG146" s="92">
        <f t="shared" si="321"/>
        <v>-1204388.1399999997</v>
      </c>
      <c r="BH146" s="62">
        <f t="shared" si="321"/>
        <v>48920.709999999963</v>
      </c>
      <c r="BI146" s="63">
        <f t="shared" si="321"/>
        <v>151149.06999999983</v>
      </c>
      <c r="BJ146" s="63">
        <f t="shared" si="321"/>
        <v>-169920.25</v>
      </c>
      <c r="BK146" s="63">
        <f t="shared" si="321"/>
        <v>-110307.65999999992</v>
      </c>
      <c r="BL146" s="63">
        <f t="shared" si="321"/>
        <v>108642.14999999991</v>
      </c>
      <c r="BM146" s="63">
        <f t="shared" si="321"/>
        <v>-292878.29000000004</v>
      </c>
      <c r="BN146" s="63">
        <f t="shared" si="321"/>
        <v>-134239.3899999999</v>
      </c>
      <c r="BO146" s="63">
        <f t="shared" si="321"/>
        <v>-239352.5299999998</v>
      </c>
      <c r="BP146" s="63">
        <f t="shared" si="321"/>
        <v>-368366.93000000017</v>
      </c>
      <c r="BQ146" s="63">
        <f t="shared" si="322"/>
        <v>1174165.08</v>
      </c>
      <c r="BR146" s="63">
        <f t="shared" si="322"/>
        <v>1716877.0099999998</v>
      </c>
      <c r="BS146" s="63">
        <f t="shared" si="322"/>
        <v>1149430.1200000001</v>
      </c>
      <c r="BT146" s="63">
        <f t="shared" si="322"/>
        <v>-319250</v>
      </c>
      <c r="BU146" s="63">
        <f t="shared" si="322"/>
        <v>-348364</v>
      </c>
      <c r="BV146" s="63">
        <f t="shared" si="322"/>
        <v>15092</v>
      </c>
      <c r="BW146" s="63">
        <f t="shared" si="322"/>
        <v>82606</v>
      </c>
      <c r="BX146" s="63">
        <f t="shared" si="322"/>
        <v>-53911</v>
      </c>
      <c r="BY146" s="63">
        <f t="shared" si="322"/>
        <v>162003</v>
      </c>
      <c r="BZ146" s="352">
        <f t="shared" si="322"/>
        <v>78412</v>
      </c>
      <c r="CA146" s="352">
        <f t="shared" si="322"/>
        <v>31345</v>
      </c>
      <c r="CB146" s="350">
        <f t="shared" si="322"/>
        <v>1503941</v>
      </c>
      <c r="CC146" s="369"/>
      <c r="CD146" s="61">
        <f>IF(ISERROR(GETPIVOTDATA("VALUE",'CSS WK pvt'!$J$2,"DT_FILE",CD$8,"COMMODITY",CD$6,"TRIM_CAT",TRIM(B146),"TRIM_LINE",A142))=TRUE,0,GETPIVOTDATA("VALUE",'CSS WK pvt'!$J$2,"DT_FILE",CD$8,"COMMODITY",CD$6,"TRIM_CAT",TRIM(B146),"TRIM_LINE",A142))</f>
        <v>5278287</v>
      </c>
    </row>
    <row r="147" spans="1:82" x14ac:dyDescent="0.3">
      <c r="A147" s="140"/>
      <c r="B147" s="39" t="s">
        <v>34</v>
      </c>
      <c r="C147" s="92">
        <v>2636702.39</v>
      </c>
      <c r="D147" s="93">
        <v>2236176.0099999998</v>
      </c>
      <c r="E147" s="93">
        <v>1531388.25</v>
      </c>
      <c r="F147" s="35">
        <v>1366617.99</v>
      </c>
      <c r="G147" s="93">
        <v>1516663.9</v>
      </c>
      <c r="H147" s="93">
        <v>844733.75</v>
      </c>
      <c r="I147" s="93">
        <v>1203356.6399999999</v>
      </c>
      <c r="J147" s="93">
        <v>1237119.3</v>
      </c>
      <c r="K147" s="93">
        <v>1965836.69</v>
      </c>
      <c r="L147" s="277">
        <v>3192934.09</v>
      </c>
      <c r="M147" s="35">
        <v>3251477.82</v>
      </c>
      <c r="N147" s="93">
        <v>2631929.46</v>
      </c>
      <c r="O147" s="35">
        <v>2559201.2000000002</v>
      </c>
      <c r="P147" s="93">
        <v>3418983</v>
      </c>
      <c r="Q147" s="93">
        <v>2162061</v>
      </c>
      <c r="R147" s="93">
        <v>1924961</v>
      </c>
      <c r="S147" s="93">
        <v>938294</v>
      </c>
      <c r="T147" s="93">
        <v>1624483</v>
      </c>
      <c r="U147" s="244">
        <v>1470047</v>
      </c>
      <c r="V147" s="244">
        <v>1544723</v>
      </c>
      <c r="W147" s="244">
        <v>2362481</v>
      </c>
      <c r="X147" s="277">
        <v>3872162</v>
      </c>
      <c r="Y147" s="311">
        <v>3827557</v>
      </c>
      <c r="Z147" s="244">
        <v>4492806</v>
      </c>
      <c r="AA147" s="244">
        <v>3621897</v>
      </c>
      <c r="AB147" s="244">
        <v>2423588</v>
      </c>
      <c r="AC147" s="244">
        <v>1749674</v>
      </c>
      <c r="AD147" s="244">
        <v>1797170</v>
      </c>
      <c r="AE147" s="244">
        <v>1590745</v>
      </c>
      <c r="AF147" s="244">
        <v>1642915</v>
      </c>
      <c r="AG147" s="244">
        <v>1777238</v>
      </c>
      <c r="AH147" s="244">
        <v>1842803</v>
      </c>
      <c r="AI147" s="93">
        <v>2588732</v>
      </c>
      <c r="AJ147" s="389">
        <v>4927494</v>
      </c>
      <c r="AK147" s="198">
        <f t="shared" si="319"/>
        <v>-2.9393226286717911E-2</v>
      </c>
      <c r="AL147" s="199">
        <f t="shared" si="319"/>
        <v>0.52894181169576193</v>
      </c>
      <c r="AM147" s="200">
        <f t="shared" si="319"/>
        <v>0.41183073593518821</v>
      </c>
      <c r="AN147" s="200">
        <f t="shared" si="319"/>
        <v>0.40855821750158583</v>
      </c>
      <c r="AO147" s="200">
        <f t="shared" si="319"/>
        <v>-0.3813434868463606</v>
      </c>
      <c r="AP147" s="200">
        <f t="shared" si="319"/>
        <v>0.92307102681762154</v>
      </c>
      <c r="AQ147" s="200">
        <f t="shared" si="319"/>
        <v>0.22162204548104719</v>
      </c>
      <c r="AR147" s="200">
        <f t="shared" si="319"/>
        <v>0.24864513875096764</v>
      </c>
      <c r="AS147" s="200">
        <f t="shared" si="319"/>
        <v>0.20176869829405822</v>
      </c>
      <c r="AT147" s="200">
        <f t="shared" si="319"/>
        <v>0.21272844689380987</v>
      </c>
      <c r="AU147" s="200">
        <f t="shared" si="320"/>
        <v>0.17717456857817354</v>
      </c>
      <c r="AV147" s="200">
        <f t="shared" si="320"/>
        <v>0.70703891129361807</v>
      </c>
      <c r="AW147" s="200">
        <f t="shared" si="320"/>
        <v>0.415245116327704</v>
      </c>
      <c r="AX147" s="200">
        <f t="shared" si="320"/>
        <v>-0.29113774476211202</v>
      </c>
      <c r="AY147" s="200">
        <f t="shared" si="320"/>
        <v>-0.19073791165004134</v>
      </c>
      <c r="AZ147" s="200">
        <f t="shared" si="320"/>
        <v>-6.6386280033725362E-2</v>
      </c>
      <c r="BA147" s="200">
        <f t="shared" si="320"/>
        <v>0.69535881077785855</v>
      </c>
      <c r="BB147" s="200">
        <f t="shared" si="320"/>
        <v>1.1346379124927745E-2</v>
      </c>
      <c r="BC147" s="200">
        <f t="shared" si="320"/>
        <v>0.20896678813670583</v>
      </c>
      <c r="BD147" s="333">
        <f t="shared" si="320"/>
        <v>0.19296663544208251</v>
      </c>
      <c r="BE147" s="333">
        <f t="shared" si="320"/>
        <v>9.5768389248421473E-2</v>
      </c>
      <c r="BF147" s="170">
        <f t="shared" si="320"/>
        <v>0.27254334916772593</v>
      </c>
      <c r="BG147" s="92">
        <f t="shared" si="321"/>
        <v>-77501.189999999944</v>
      </c>
      <c r="BH147" s="62">
        <f t="shared" si="321"/>
        <v>1182806.9900000002</v>
      </c>
      <c r="BI147" s="63">
        <f t="shared" si="321"/>
        <v>630672.75</v>
      </c>
      <c r="BJ147" s="63">
        <f t="shared" si="321"/>
        <v>558343.01</v>
      </c>
      <c r="BK147" s="63">
        <f t="shared" si="321"/>
        <v>-578369.89999999991</v>
      </c>
      <c r="BL147" s="63">
        <f t="shared" si="321"/>
        <v>779749.25</v>
      </c>
      <c r="BM147" s="63">
        <f t="shared" si="321"/>
        <v>266690.3600000001</v>
      </c>
      <c r="BN147" s="63">
        <f t="shared" si="321"/>
        <v>307603.69999999995</v>
      </c>
      <c r="BO147" s="63">
        <f t="shared" si="321"/>
        <v>396644.31000000006</v>
      </c>
      <c r="BP147" s="63">
        <f t="shared" si="321"/>
        <v>679227.91000000015</v>
      </c>
      <c r="BQ147" s="63">
        <f t="shared" si="322"/>
        <v>576079.18000000017</v>
      </c>
      <c r="BR147" s="63">
        <f t="shared" si="322"/>
        <v>1860876.54</v>
      </c>
      <c r="BS147" s="63">
        <f t="shared" si="322"/>
        <v>1062695.7999999998</v>
      </c>
      <c r="BT147" s="63">
        <f t="shared" si="322"/>
        <v>-995395</v>
      </c>
      <c r="BU147" s="62">
        <f t="shared" si="322"/>
        <v>-412387</v>
      </c>
      <c r="BV147" s="62">
        <f t="shared" si="322"/>
        <v>-127791</v>
      </c>
      <c r="BW147" s="62">
        <f t="shared" si="322"/>
        <v>652451</v>
      </c>
      <c r="BX147" s="62">
        <f t="shared" si="322"/>
        <v>18432</v>
      </c>
      <c r="BY147" s="62">
        <f t="shared" si="322"/>
        <v>307191</v>
      </c>
      <c r="BZ147" s="354">
        <f t="shared" si="322"/>
        <v>298080</v>
      </c>
      <c r="CA147" s="354">
        <f t="shared" si="322"/>
        <v>226251</v>
      </c>
      <c r="CB147" s="350">
        <f t="shared" si="322"/>
        <v>1055332</v>
      </c>
      <c r="CC147" s="369"/>
      <c r="CD147" s="61">
        <f>IF(ISERROR(GETPIVOTDATA("VALUE",'CSS WK pvt'!$J$2,"DT_FILE",CD$8,"COMMODITY",CD$6,"TRIM_CAT",TRIM(B147),"TRIM_LINE",A142))=TRUE,0,GETPIVOTDATA("VALUE",'CSS WK pvt'!$J$2,"DT_FILE",CD$8,"COMMODITY",CD$6,"TRIM_CAT",TRIM(B147),"TRIM_LINE",A142))</f>
        <v>4927494</v>
      </c>
    </row>
    <row r="148" spans="1:82" x14ac:dyDescent="0.3">
      <c r="A148" s="140"/>
      <c r="B148" s="39" t="s">
        <v>35</v>
      </c>
      <c r="C148" s="110">
        <f>SUM(C143:C147)</f>
        <v>39237649.900000006</v>
      </c>
      <c r="D148" s="125">
        <f>SUM(D143:D147)</f>
        <v>25970175.5</v>
      </c>
      <c r="E148" s="125">
        <f t="shared" ref="E148:V148" si="323">SUM(E143:E147)</f>
        <v>17663439.710000001</v>
      </c>
      <c r="F148" s="126">
        <f t="shared" si="323"/>
        <v>12990192.220000001</v>
      </c>
      <c r="G148" s="125">
        <f t="shared" si="323"/>
        <v>9958106.6099999994</v>
      </c>
      <c r="H148" s="125">
        <f t="shared" si="323"/>
        <v>9769034.2800000012</v>
      </c>
      <c r="I148" s="125">
        <f t="shared" si="323"/>
        <v>10915452.280000001</v>
      </c>
      <c r="J148" s="125">
        <f t="shared" si="323"/>
        <v>12262875.170000002</v>
      </c>
      <c r="K148" s="125">
        <f t="shared" si="323"/>
        <v>21916115.650000002</v>
      </c>
      <c r="L148" s="278">
        <f t="shared" si="323"/>
        <v>33054371.43</v>
      </c>
      <c r="M148" s="126">
        <f t="shared" si="323"/>
        <v>39653862.260000005</v>
      </c>
      <c r="N148" s="125">
        <f t="shared" si="323"/>
        <v>38067986.609999999</v>
      </c>
      <c r="O148" s="126">
        <f t="shared" si="323"/>
        <v>30674344.579999998</v>
      </c>
      <c r="P148" s="125">
        <f t="shared" si="323"/>
        <v>28646574</v>
      </c>
      <c r="Q148" s="125">
        <f t="shared" si="323"/>
        <v>22456745</v>
      </c>
      <c r="R148" s="125">
        <f t="shared" si="323"/>
        <v>12621250</v>
      </c>
      <c r="S148" s="125">
        <f t="shared" si="323"/>
        <v>10317292</v>
      </c>
      <c r="T148" s="125">
        <f t="shared" si="323"/>
        <v>10880339</v>
      </c>
      <c r="U148" s="245">
        <f t="shared" si="323"/>
        <v>10249739</v>
      </c>
      <c r="V148" s="245">
        <f t="shared" si="323"/>
        <v>12698998</v>
      </c>
      <c r="W148" s="245">
        <v>20020766</v>
      </c>
      <c r="X148" s="278">
        <v>30506898</v>
      </c>
      <c r="Y148" s="312">
        <v>48162884</v>
      </c>
      <c r="Z148" s="245">
        <v>52258962</v>
      </c>
      <c r="AA148" s="245">
        <v>40363198</v>
      </c>
      <c r="AB148" s="245">
        <v>26182502</v>
      </c>
      <c r="AC148" s="245">
        <v>18224596</v>
      </c>
      <c r="AD148" s="245">
        <v>12444972</v>
      </c>
      <c r="AE148" s="245">
        <v>11551949</v>
      </c>
      <c r="AF148" s="245">
        <v>10653277</v>
      </c>
      <c r="AG148" s="245">
        <v>10842500</v>
      </c>
      <c r="AH148" s="245">
        <v>13258742</v>
      </c>
      <c r="AI148" s="125">
        <v>19104891</v>
      </c>
      <c r="AJ148" s="390">
        <v>39301664</v>
      </c>
      <c r="AK148" s="202">
        <f t="shared" si="319"/>
        <v>-0.21824205429795648</v>
      </c>
      <c r="AL148" s="203">
        <f t="shared" si="319"/>
        <v>0.10305661969823808</v>
      </c>
      <c r="AM148" s="204">
        <f t="shared" si="319"/>
        <v>0.27136873500840902</v>
      </c>
      <c r="AN148" s="204">
        <f t="shared" si="319"/>
        <v>-2.8401598202062683E-2</v>
      </c>
      <c r="AO148" s="204">
        <f t="shared" si="319"/>
        <v>3.6069646978804597E-2</v>
      </c>
      <c r="AP148" s="204">
        <f t="shared" si="319"/>
        <v>0.11375788928033106</v>
      </c>
      <c r="AQ148" s="204">
        <f t="shared" si="319"/>
        <v>-6.0988153575620881E-2</v>
      </c>
      <c r="AR148" s="204">
        <f t="shared" si="319"/>
        <v>3.5564484181241009E-2</v>
      </c>
      <c r="AS148" s="204">
        <f t="shared" si="319"/>
        <v>-8.648200622175499E-2</v>
      </c>
      <c r="AT148" s="204">
        <f t="shared" si="319"/>
        <v>-7.7069183886761927E-2</v>
      </c>
      <c r="AU148" s="204">
        <f t="shared" si="320"/>
        <v>0.21458242035059699</v>
      </c>
      <c r="AV148" s="204">
        <f t="shared" si="320"/>
        <v>0.37277977255230521</v>
      </c>
      <c r="AW148" s="204">
        <f t="shared" si="320"/>
        <v>0.31586179110464968</v>
      </c>
      <c r="AX148" s="204">
        <f t="shared" si="320"/>
        <v>-8.6016289417366276E-2</v>
      </c>
      <c r="AY148" s="204">
        <f t="shared" si="320"/>
        <v>-0.18845781078246202</v>
      </c>
      <c r="AZ148" s="204">
        <f t="shared" si="320"/>
        <v>-1.3966762404674656E-2</v>
      </c>
      <c r="BA148" s="204">
        <f t="shared" si="320"/>
        <v>0.11966870764150128</v>
      </c>
      <c r="BB148" s="204">
        <f t="shared" si="320"/>
        <v>-2.0869018878915447E-2</v>
      </c>
      <c r="BC148" s="204">
        <f t="shared" si="320"/>
        <v>5.783181405887506E-2</v>
      </c>
      <c r="BD148" s="334">
        <f t="shared" si="320"/>
        <v>4.4077808343618921E-2</v>
      </c>
      <c r="BE148" s="334">
        <f t="shared" si="320"/>
        <v>-4.5746251666894264E-2</v>
      </c>
      <c r="BF148" s="213">
        <f t="shared" si="320"/>
        <v>0.28828778330723759</v>
      </c>
      <c r="BG148" s="124">
        <f t="shared" ref="BG148:BJ148" si="324">SUM(BG143:BG147)</f>
        <v>-8563305.3200000003</v>
      </c>
      <c r="BH148" s="127">
        <f t="shared" si="324"/>
        <v>2676398.5000000005</v>
      </c>
      <c r="BI148" s="128">
        <f t="shared" si="324"/>
        <v>4793305.2899999991</v>
      </c>
      <c r="BJ148" s="128">
        <f t="shared" si="324"/>
        <v>-368942.21999999974</v>
      </c>
      <c r="BK148" s="128">
        <f t="shared" ref="BK148:BL148" si="325">SUM(BK143:BK147)</f>
        <v>359185.39000000048</v>
      </c>
      <c r="BL148" s="128">
        <f t="shared" si="325"/>
        <v>1111304.7199999997</v>
      </c>
      <c r="BM148" s="128">
        <f t="shared" ref="BM148:BN148" si="326">SUM(BM143:BM147)</f>
        <v>-665713.27999999945</v>
      </c>
      <c r="BN148" s="128">
        <f t="shared" si="326"/>
        <v>436122.82999999973</v>
      </c>
      <c r="BO148" s="128">
        <f t="shared" ref="BO148:BP148" si="327">SUM(BO143:BO147)</f>
        <v>-1895349.65</v>
      </c>
      <c r="BP148" s="128">
        <f t="shared" si="327"/>
        <v>-2547473.4300000006</v>
      </c>
      <c r="BQ148" s="128">
        <f t="shared" ref="BQ148:BR148" si="328">SUM(BQ143:BQ147)</f>
        <v>8509021.7400000002</v>
      </c>
      <c r="BR148" s="128">
        <f t="shared" si="328"/>
        <v>14190975.390000001</v>
      </c>
      <c r="BS148" s="128">
        <f t="shared" ref="BS148:BT148" si="329">SUM(BS143:BS147)</f>
        <v>9688853.4200000018</v>
      </c>
      <c r="BT148" s="128">
        <f t="shared" si="329"/>
        <v>-2464072</v>
      </c>
      <c r="BU148" s="128">
        <f t="shared" ref="BU148:BV148" si="330">SUM(BU143:BU147)</f>
        <v>-4232149</v>
      </c>
      <c r="BV148" s="128">
        <f t="shared" si="330"/>
        <v>-176278</v>
      </c>
      <c r="BW148" s="128">
        <f t="shared" ref="BW148:BX148" si="331">SUM(BW143:BW147)</f>
        <v>1234657</v>
      </c>
      <c r="BX148" s="128">
        <f t="shared" si="331"/>
        <v>-227062</v>
      </c>
      <c r="BY148" s="128">
        <f t="shared" ref="BY148:CA148" si="332">SUM(BY143:BY147)</f>
        <v>592761</v>
      </c>
      <c r="BZ148" s="351">
        <f t="shared" si="332"/>
        <v>559744</v>
      </c>
      <c r="CA148" s="351">
        <f t="shared" si="332"/>
        <v>-915875</v>
      </c>
      <c r="CB148" s="351">
        <f t="shared" ref="CB148" si="333">SUM(CB143:CB147)</f>
        <v>8794766</v>
      </c>
      <c r="CC148" s="370"/>
      <c r="CD148" s="43">
        <f t="shared" ref="CD148" si="334">SUM(CD143:CD147)</f>
        <v>39301664</v>
      </c>
    </row>
    <row r="149" spans="1:82" x14ac:dyDescent="0.3">
      <c r="A149" s="140">
        <v>21</v>
      </c>
      <c r="B149" s="81" t="s">
        <v>415</v>
      </c>
      <c r="C149" s="82"/>
      <c r="D149" s="83"/>
      <c r="E149" s="83"/>
      <c r="F149" s="83"/>
      <c r="G149" s="83"/>
      <c r="H149" s="83"/>
      <c r="I149" s="83"/>
      <c r="J149" s="83"/>
      <c r="K149" s="83"/>
      <c r="L149" s="271"/>
      <c r="M149" s="84"/>
      <c r="N149" s="83"/>
      <c r="O149" s="84"/>
      <c r="P149" s="83"/>
      <c r="Q149" s="83"/>
      <c r="R149" s="83"/>
      <c r="S149" s="83"/>
      <c r="T149" s="83"/>
      <c r="U149" s="238"/>
      <c r="V149" s="238"/>
      <c r="W149" s="238"/>
      <c r="X149" s="271"/>
      <c r="Y149" s="298"/>
      <c r="Z149" s="238"/>
      <c r="AA149" s="238"/>
      <c r="AB149" s="238"/>
      <c r="AC149" s="238"/>
      <c r="AD149" s="238"/>
      <c r="AE149" s="238"/>
      <c r="AF149" s="238"/>
      <c r="AG149" s="238"/>
      <c r="AH149" s="238"/>
      <c r="AI149" s="83"/>
      <c r="AJ149" s="381"/>
      <c r="AK149" s="206"/>
      <c r="AL149" s="207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330"/>
      <c r="BE149" s="330"/>
      <c r="BF149" s="209"/>
      <c r="BG149" s="82"/>
      <c r="BH149" s="85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343"/>
      <c r="CA149" s="343"/>
      <c r="CB149" s="343"/>
      <c r="CC149" s="367"/>
      <c r="CD149" s="84"/>
    </row>
    <row r="150" spans="1:82" x14ac:dyDescent="0.3">
      <c r="A150" s="140"/>
      <c r="B150" s="58" t="s">
        <v>30</v>
      </c>
      <c r="C150" s="165"/>
      <c r="D150" s="166">
        <f t="shared" ref="D150:T150" si="335">(C66+C143+D94-D66-D143)/(C66+C143+D94-D143)</f>
        <v>0.62116045376842322</v>
      </c>
      <c r="E150" s="166">
        <f t="shared" si="335"/>
        <v>0.57123434584392285</v>
      </c>
      <c r="F150" s="167">
        <f t="shared" si="335"/>
        <v>0.49239022537449606</v>
      </c>
      <c r="G150" s="166">
        <f t="shared" si="335"/>
        <v>0.45647875768481144</v>
      </c>
      <c r="H150" s="166">
        <f t="shared" si="335"/>
        <v>0.40438925954671334</v>
      </c>
      <c r="I150" s="166">
        <f t="shared" si="335"/>
        <v>0.41159047794828763</v>
      </c>
      <c r="J150" s="166">
        <f t="shared" si="335"/>
        <v>0.48176323016214445</v>
      </c>
      <c r="K150" s="166">
        <f t="shared" si="335"/>
        <v>0.42556635852883212</v>
      </c>
      <c r="L150" s="286">
        <f t="shared" si="335"/>
        <v>0.61877424392391955</v>
      </c>
      <c r="M150" s="167">
        <f t="shared" si="335"/>
        <v>0.64950944630924945</v>
      </c>
      <c r="N150" s="288">
        <f t="shared" si="335"/>
        <v>0.56302823980769945</v>
      </c>
      <c r="O150" s="167">
        <f t="shared" si="335"/>
        <v>0.57975113396363542</v>
      </c>
      <c r="P150" s="166">
        <f t="shared" si="335"/>
        <v>0.48070883687142074</v>
      </c>
      <c r="Q150" s="166">
        <f t="shared" si="335"/>
        <v>0.46455576713729946</v>
      </c>
      <c r="R150" s="166">
        <f t="shared" si="335"/>
        <v>0.38944956449712886</v>
      </c>
      <c r="S150" s="166">
        <f t="shared" si="335"/>
        <v>0.34372405824723945</v>
      </c>
      <c r="T150" s="166">
        <f t="shared" si="335"/>
        <v>0.27180379929579235</v>
      </c>
      <c r="U150" s="166">
        <f t="shared" ref="U150:W155" si="336">(T66+T143+U94-U66-U143)/(T66+T143+U94-U143)</f>
        <v>0.26208583040024502</v>
      </c>
      <c r="V150" s="166">
        <f t="shared" si="336"/>
        <v>0.2752454087346009</v>
      </c>
      <c r="W150" s="166">
        <f t="shared" si="336"/>
        <v>0.31792786164190651</v>
      </c>
      <c r="X150" s="286">
        <f t="shared" ref="X150:X155" si="337">(W66+W143+X94-X66-X143)/(W66+W143+X94-X143)</f>
        <v>0.42831354463667926</v>
      </c>
      <c r="Y150" s="167">
        <f t="shared" ref="Y150:AB155" si="338">(X66+X143+Y94-Y66-Y143)/(X66+X143+Y94-Y143)</f>
        <v>0.46859816020018252</v>
      </c>
      <c r="Z150" s="166">
        <f t="shared" si="338"/>
        <v>0.4927333042572386</v>
      </c>
      <c r="AA150" s="166">
        <f t="shared" si="338"/>
        <v>0.53517300043086402</v>
      </c>
      <c r="AB150" s="166">
        <f t="shared" si="338"/>
        <v>0.42880382106800247</v>
      </c>
      <c r="AC150" s="166">
        <f t="shared" ref="AC150:AC155" si="339">(AB66+AB143+AC94-AC66-AC143)/(AB66+AB143+AC94-AC143)</f>
        <v>0.36557544195459879</v>
      </c>
      <c r="AD150" s="166">
        <f t="shared" ref="AD150:AD155" si="340">(AC66+AC143+AD94-AD66-AD143)/(AC66+AC143+AD94-AD143)</f>
        <v>0.32807563442721077</v>
      </c>
      <c r="AE150" s="255">
        <f t="shared" ref="AE150:AE155" si="341">(AD66+AD143+AE94-AE66-AE143)/(AD66+AD143+AE94-AE143)</f>
        <v>0.37257284835134707</v>
      </c>
      <c r="AF150" s="255">
        <f t="shared" ref="AF150:AH155" si="342">(AE66+AE143+AF94-AF66-AF143)/(AE66+AE143+AF94-AF143)</f>
        <v>0.30553486834687571</v>
      </c>
      <c r="AG150" s="255">
        <f>(AF66+AF143+AG94-AG66-AG143)/(AF66+AF143+AG94-AG143)</f>
        <v>0.28435442379934117</v>
      </c>
      <c r="AH150" s="255">
        <f>(AG66+AG143+AH94-AH66-AH143)/(AG66+AG143+AH94-AH143)</f>
        <v>0.2920805704752294</v>
      </c>
      <c r="AI150" s="166">
        <f>(AH66+AH143+AI94-AI66-AI143)/(AH66+AH143+AI94-AI143)</f>
        <v>0.35116181219964498</v>
      </c>
      <c r="AJ150" s="392">
        <f>(AI66+AI143+AJ94-AJ66-AJ143)/(AI66+AI143+AJ94-AJ143)</f>
        <v>0.47928861776674281</v>
      </c>
      <c r="AK150" s="206"/>
      <c r="AL150" s="199">
        <f t="shared" ref="AL150:AU155" si="343">IF(ISERROR((P150-D150)/D150)=TRUE,0,(P150-D150)/D150)</f>
        <v>-0.2261116528666918</v>
      </c>
      <c r="AM150" s="200">
        <f t="shared" si="343"/>
        <v>-0.18675098842143317</v>
      </c>
      <c r="AN150" s="200">
        <f t="shared" si="343"/>
        <v>-0.20906316895115834</v>
      </c>
      <c r="AO150" s="200">
        <f t="shared" si="343"/>
        <v>-0.24700974040817608</v>
      </c>
      <c r="AP150" s="200">
        <f t="shared" si="343"/>
        <v>-0.32786592898025591</v>
      </c>
      <c r="AQ150" s="200">
        <f t="shared" si="343"/>
        <v>-0.36323640987347239</v>
      </c>
      <c r="AR150" s="200">
        <f t="shared" si="343"/>
        <v>-0.42867078369189149</v>
      </c>
      <c r="AS150" s="200">
        <f t="shared" si="343"/>
        <v>-0.25292999488734991</v>
      </c>
      <c r="AT150" s="200">
        <f t="shared" si="343"/>
        <v>-0.30780321119936288</v>
      </c>
      <c r="AU150" s="200">
        <f t="shared" si="343"/>
        <v>-0.27853526555629193</v>
      </c>
      <c r="AV150" s="200">
        <f t="shared" ref="AV150:BF155" si="344">IF(ISERROR((Z150-N150)/N150)=TRUE,0,(Z150-N150)/N150)</f>
        <v>-0.12485152711784024</v>
      </c>
      <c r="AW150" s="200">
        <f t="shared" si="344"/>
        <v>-7.689184362262505E-2</v>
      </c>
      <c r="AX150" s="200">
        <f t="shared" si="344"/>
        <v>-0.10797599674104129</v>
      </c>
      <c r="AY150" s="200">
        <f t="shared" si="344"/>
        <v>-0.21306446326700543</v>
      </c>
      <c r="AZ150" s="200">
        <f t="shared" si="344"/>
        <v>-0.15759147182297223</v>
      </c>
      <c r="BA150" s="200">
        <f t="shared" si="344"/>
        <v>8.3930086975049029E-2</v>
      </c>
      <c r="BB150" s="200">
        <f t="shared" si="344"/>
        <v>0.12410080042470376</v>
      </c>
      <c r="BC150" s="200">
        <f t="shared" si="344"/>
        <v>8.4966796431110408E-2</v>
      </c>
      <c r="BD150" s="333">
        <f t="shared" si="344"/>
        <v>6.1164187326595558E-2</v>
      </c>
      <c r="BE150" s="333">
        <f t="shared" si="344"/>
        <v>0.10453299181174333</v>
      </c>
      <c r="BF150" s="170">
        <f t="shared" si="344"/>
        <v>0.11901345116999186</v>
      </c>
      <c r="BG150" s="218"/>
      <c r="BH150" s="168">
        <f t="shared" ref="BH150:BQ155" si="345">P150-D150</f>
        <v>-0.14045161689700247</v>
      </c>
      <c r="BI150" s="168">
        <f t="shared" si="345"/>
        <v>-0.10667857870662339</v>
      </c>
      <c r="BJ150" s="168">
        <f t="shared" si="345"/>
        <v>-0.1029406608773672</v>
      </c>
      <c r="BK150" s="168">
        <f t="shared" si="345"/>
        <v>-0.11275469943757199</v>
      </c>
      <c r="BL150" s="168">
        <f t="shared" si="345"/>
        <v>-0.13258546025092099</v>
      </c>
      <c r="BM150" s="168">
        <f t="shared" si="345"/>
        <v>-0.1495046475480426</v>
      </c>
      <c r="BN150" s="168">
        <f t="shared" si="345"/>
        <v>-0.20651782142754355</v>
      </c>
      <c r="BO150" s="168">
        <f t="shared" si="345"/>
        <v>-0.10763849688692562</v>
      </c>
      <c r="BP150" s="168">
        <f t="shared" si="345"/>
        <v>-0.1904606992872403</v>
      </c>
      <c r="BQ150" s="168">
        <f t="shared" si="345"/>
        <v>-0.18091128610906693</v>
      </c>
      <c r="BR150" s="168">
        <f t="shared" ref="BR150:CB155" si="346">Z150-N150</f>
        <v>-7.0294935550460846E-2</v>
      </c>
      <c r="BS150" s="168">
        <f t="shared" si="346"/>
        <v>-4.4578133532771402E-2</v>
      </c>
      <c r="BT150" s="168">
        <f t="shared" si="346"/>
        <v>-5.1905015803418275E-2</v>
      </c>
      <c r="BU150" s="168">
        <f t="shared" si="346"/>
        <v>-9.8980325182700668E-2</v>
      </c>
      <c r="BV150" s="168">
        <f t="shared" si="346"/>
        <v>-6.1373930069918092E-2</v>
      </c>
      <c r="BW150" s="168">
        <f t="shared" si="346"/>
        <v>2.8848790104107624E-2</v>
      </c>
      <c r="BX150" s="168">
        <f t="shared" si="346"/>
        <v>3.3731069051083362E-2</v>
      </c>
      <c r="BY150" s="168">
        <f t="shared" si="346"/>
        <v>2.2268593399096148E-2</v>
      </c>
      <c r="BZ150" s="353">
        <f t="shared" si="346"/>
        <v>1.683516174062849E-2</v>
      </c>
      <c r="CA150" s="353">
        <f t="shared" si="346"/>
        <v>3.3233950557738479E-2</v>
      </c>
      <c r="CB150" s="333">
        <f t="shared" si="346"/>
        <v>5.0975073130063553E-2</v>
      </c>
      <c r="CC150" s="371"/>
      <c r="CD150" s="171"/>
    </row>
    <row r="151" spans="1:82" x14ac:dyDescent="0.3">
      <c r="A151" s="140"/>
      <c r="B151" s="58" t="s">
        <v>31</v>
      </c>
      <c r="C151" s="165"/>
      <c r="D151" s="166">
        <f t="shared" ref="D151:T151" si="347">(C67+C144+D95-D67-D144)/(C67+C144+D95-D144)</f>
        <v>0.27956219250146819</v>
      </c>
      <c r="E151" s="166">
        <f t="shared" si="347"/>
        <v>0.25249905583310767</v>
      </c>
      <c r="F151" s="167">
        <f t="shared" si="347"/>
        <v>0.29870933538915334</v>
      </c>
      <c r="G151" s="166">
        <f t="shared" si="347"/>
        <v>0.19213539736436885</v>
      </c>
      <c r="H151" s="166">
        <f t="shared" si="347"/>
        <v>9.6525725289902484E-2</v>
      </c>
      <c r="I151" s="166">
        <f t="shared" si="347"/>
        <v>8.9884106850669804E-2</v>
      </c>
      <c r="J151" s="166">
        <f t="shared" si="347"/>
        <v>0.10652068580896128</v>
      </c>
      <c r="K151" s="166">
        <f t="shared" si="347"/>
        <v>8.6943366268409386E-2</v>
      </c>
      <c r="L151" s="286">
        <f t="shared" si="347"/>
        <v>0.17104015742649761</v>
      </c>
      <c r="M151" s="167">
        <f t="shared" si="347"/>
        <v>0.13766889330082574</v>
      </c>
      <c r="N151" s="166">
        <f t="shared" si="347"/>
        <v>0.34511609656266085</v>
      </c>
      <c r="O151" s="167">
        <f t="shared" si="347"/>
        <v>0.16874698006434785</v>
      </c>
      <c r="P151" s="166">
        <f t="shared" si="347"/>
        <v>0.13764890288750478</v>
      </c>
      <c r="Q151" s="166">
        <f t="shared" si="347"/>
        <v>0.15391063993269907</v>
      </c>
      <c r="R151" s="166">
        <f t="shared" si="347"/>
        <v>9.7145952243538114E-2</v>
      </c>
      <c r="S151" s="166">
        <f t="shared" si="347"/>
        <v>4.5825413858294632E-2</v>
      </c>
      <c r="T151" s="166">
        <f t="shared" si="347"/>
        <v>7.9588239067830732E-2</v>
      </c>
      <c r="U151" s="166">
        <f t="shared" si="336"/>
        <v>0.10939707979805235</v>
      </c>
      <c r="V151" s="166">
        <f t="shared" si="336"/>
        <v>0.12843930418979058</v>
      </c>
      <c r="W151" s="166">
        <f t="shared" si="336"/>
        <v>8.2122459797707506E-2</v>
      </c>
      <c r="X151" s="286">
        <f t="shared" si="337"/>
        <v>0.15927221747667017</v>
      </c>
      <c r="Y151" s="167">
        <f t="shared" si="338"/>
        <v>0.2235096033823217</v>
      </c>
      <c r="Z151" s="166">
        <f t="shared" si="338"/>
        <v>0.15817839491030253</v>
      </c>
      <c r="AA151" s="166">
        <f t="shared" si="338"/>
        <v>0.18035935920781043</v>
      </c>
      <c r="AB151" s="166">
        <f t="shared" si="338"/>
        <v>0.16794359885665053</v>
      </c>
      <c r="AC151" s="166">
        <f t="shared" si="339"/>
        <v>0.10714084182852249</v>
      </c>
      <c r="AD151" s="166">
        <f t="shared" si="340"/>
        <v>9.2132575290584079E-2</v>
      </c>
      <c r="AE151" s="255">
        <f t="shared" si="341"/>
        <v>-0.3985665482877444</v>
      </c>
      <c r="AF151" s="255">
        <f t="shared" si="342"/>
        <v>0.11636625896256485</v>
      </c>
      <c r="AG151" s="255">
        <f t="shared" si="342"/>
        <v>0.13938019914714592</v>
      </c>
      <c r="AH151" s="255">
        <f t="shared" si="342"/>
        <v>0.10510466867758823</v>
      </c>
      <c r="AI151" s="166">
        <f>(AH67+AH144+AI95-AI67-AI144)/(AH67+AH144+AI95-AI144)</f>
        <v>7.125732071456764E-2</v>
      </c>
      <c r="AJ151" s="392">
        <f>(AI67+AI144+AJ95-AJ67-AJ144)/(AI67+AI144+AJ95-AJ144)</f>
        <v>0.12031400470621879</v>
      </c>
      <c r="AK151" s="206"/>
      <c r="AL151" s="199">
        <f t="shared" si="343"/>
        <v>-0.50762690170709734</v>
      </c>
      <c r="AM151" s="200">
        <f t="shared" si="343"/>
        <v>-0.39045063188502299</v>
      </c>
      <c r="AN151" s="200">
        <f t="shared" si="343"/>
        <v>-0.67478099699502847</v>
      </c>
      <c r="AO151" s="200">
        <f t="shared" si="343"/>
        <v>-0.76149416251816138</v>
      </c>
      <c r="AP151" s="200">
        <f t="shared" si="343"/>
        <v>-0.17547121424057899</v>
      </c>
      <c r="AQ151" s="200">
        <f t="shared" si="343"/>
        <v>0.2170903581408524</v>
      </c>
      <c r="AR151" s="200">
        <f t="shared" si="343"/>
        <v>0.20576865624146545</v>
      </c>
      <c r="AS151" s="200">
        <f t="shared" si="343"/>
        <v>-5.5448813148307352E-2</v>
      </c>
      <c r="AT151" s="200">
        <f t="shared" si="343"/>
        <v>-6.8802204855807444E-2</v>
      </c>
      <c r="AU151" s="200">
        <f t="shared" si="343"/>
        <v>0.62353018189753318</v>
      </c>
      <c r="AV151" s="200">
        <f t="shared" si="344"/>
        <v>-0.54166613355403737</v>
      </c>
      <c r="AW151" s="200">
        <f t="shared" si="344"/>
        <v>6.8815330141223638E-2</v>
      </c>
      <c r="AX151" s="200">
        <f t="shared" si="344"/>
        <v>0.22008672305876967</v>
      </c>
      <c r="AY151" s="200">
        <f t="shared" si="344"/>
        <v>-0.30387631501387913</v>
      </c>
      <c r="AZ151" s="200">
        <f t="shared" si="344"/>
        <v>-5.1606647906295156E-2</v>
      </c>
      <c r="BA151" s="200">
        <f t="shared" si="344"/>
        <v>-9.6975002456110246</v>
      </c>
      <c r="BB151" s="200">
        <f t="shared" si="344"/>
        <v>0.46210370182193983</v>
      </c>
      <c r="BC151" s="200">
        <f t="shared" si="344"/>
        <v>0.27407604850552297</v>
      </c>
      <c r="BD151" s="333">
        <f t="shared" si="344"/>
        <v>-0.18167830836051177</v>
      </c>
      <c r="BE151" s="333">
        <f t="shared" si="344"/>
        <v>-0.13230411156587363</v>
      </c>
      <c r="BF151" s="170">
        <f t="shared" si="344"/>
        <v>-0.2446014338700212</v>
      </c>
      <c r="BG151" s="218"/>
      <c r="BH151" s="168">
        <f t="shared" si="345"/>
        <v>-0.14191328961396341</v>
      </c>
      <c r="BI151" s="168">
        <f t="shared" si="345"/>
        <v>-9.8588415900408594E-2</v>
      </c>
      <c r="BJ151" s="168">
        <f t="shared" si="345"/>
        <v>-0.20156338314561523</v>
      </c>
      <c r="BK151" s="168">
        <f t="shared" si="345"/>
        <v>-0.14630998350607421</v>
      </c>
      <c r="BL151" s="168">
        <f t="shared" si="345"/>
        <v>-1.6937486222071751E-2</v>
      </c>
      <c r="BM151" s="168">
        <f t="shared" si="345"/>
        <v>1.9512972947382551E-2</v>
      </c>
      <c r="BN151" s="168">
        <f t="shared" si="345"/>
        <v>2.1918618380829299E-2</v>
      </c>
      <c r="BO151" s="168">
        <f t="shared" si="345"/>
        <v>-4.8209064707018801E-3</v>
      </c>
      <c r="BP151" s="168">
        <f t="shared" si="345"/>
        <v>-1.1767939949827444E-2</v>
      </c>
      <c r="BQ151" s="168">
        <f t="shared" si="345"/>
        <v>8.5840710081495963E-2</v>
      </c>
      <c r="BR151" s="168">
        <f t="shared" si="346"/>
        <v>-0.18693770165235832</v>
      </c>
      <c r="BS151" s="168">
        <f t="shared" si="346"/>
        <v>1.1612379143462581E-2</v>
      </c>
      <c r="BT151" s="168">
        <f t="shared" si="346"/>
        <v>3.0294695969145746E-2</v>
      </c>
      <c r="BU151" s="168">
        <f t="shared" si="346"/>
        <v>-4.6769798104176585E-2</v>
      </c>
      <c r="BV151" s="168">
        <f t="shared" si="346"/>
        <v>-5.0133769529540351E-3</v>
      </c>
      <c r="BW151" s="168">
        <f t="shared" si="346"/>
        <v>-0.44439196214603904</v>
      </c>
      <c r="BX151" s="168">
        <f t="shared" si="346"/>
        <v>3.6778019894734115E-2</v>
      </c>
      <c r="BY151" s="168">
        <f t="shared" si="346"/>
        <v>2.9983119349093562E-2</v>
      </c>
      <c r="BZ151" s="353">
        <f t="shared" si="346"/>
        <v>-2.3334635512202342E-2</v>
      </c>
      <c r="CA151" s="353">
        <f t="shared" si="346"/>
        <v>-1.0865139083139866E-2</v>
      </c>
      <c r="CB151" s="333">
        <f t="shared" si="346"/>
        <v>-3.8958212770451375E-2</v>
      </c>
      <c r="CC151" s="371"/>
      <c r="CD151" s="171"/>
    </row>
    <row r="152" spans="1:82" x14ac:dyDescent="0.3">
      <c r="A152" s="140"/>
      <c r="B152" s="58" t="s">
        <v>32</v>
      </c>
      <c r="C152" s="165"/>
      <c r="D152" s="166">
        <f t="shared" ref="D152:E155" si="348">(C68+C145+D96-D68-D145)/(C68+C145+D96-D145)</f>
        <v>0.78654294055884888</v>
      </c>
      <c r="E152" s="166">
        <f t="shared" ref="E152:O155" si="349">(D68+D145+E96-E68-E145)/(D68+D145+E96-E145)</f>
        <v>0.76586102545617896</v>
      </c>
      <c r="F152" s="167">
        <f t="shared" si="349"/>
        <v>0.73883446272369468</v>
      </c>
      <c r="G152" s="166">
        <f t="shared" si="349"/>
        <v>0.70910352609919325</v>
      </c>
      <c r="H152" s="166">
        <f t="shared" si="349"/>
        <v>0.68072147583787701</v>
      </c>
      <c r="I152" s="166">
        <f t="shared" si="349"/>
        <v>0.67651925274849378</v>
      </c>
      <c r="J152" s="166">
        <f t="shared" si="349"/>
        <v>0.72521621503464451</v>
      </c>
      <c r="K152" s="166">
        <f t="shared" si="349"/>
        <v>0.77550383616027974</v>
      </c>
      <c r="L152" s="286">
        <f t="shared" si="349"/>
        <v>0.84290818390883793</v>
      </c>
      <c r="M152" s="167">
        <f t="shared" si="349"/>
        <v>0.81688719260497744</v>
      </c>
      <c r="N152" s="166">
        <f t="shared" si="349"/>
        <v>0.7869782272673651</v>
      </c>
      <c r="O152" s="167">
        <f t="shared" si="349"/>
        <v>0.73699851910736847</v>
      </c>
      <c r="P152" s="166">
        <f t="shared" ref="P152:T152" si="350">(O68+O145+P96-P68-P145)/(O68+O145+P96-P145)</f>
        <v>0.56504466342476989</v>
      </c>
      <c r="Q152" s="166">
        <f t="shared" si="350"/>
        <v>0.64467292319308034</v>
      </c>
      <c r="R152" s="166">
        <f t="shared" si="350"/>
        <v>0.54240121548576015</v>
      </c>
      <c r="S152" s="166">
        <f t="shared" si="350"/>
        <v>0.49289330339429815</v>
      </c>
      <c r="T152" s="166">
        <f t="shared" si="350"/>
        <v>0.43790422546344981</v>
      </c>
      <c r="U152" s="166">
        <f t="shared" si="336"/>
        <v>0.49395299390275677</v>
      </c>
      <c r="V152" s="166">
        <f t="shared" si="336"/>
        <v>0.5332351874971184</v>
      </c>
      <c r="W152" s="166">
        <f t="shared" si="336"/>
        <v>0.55093861443854553</v>
      </c>
      <c r="X152" s="286">
        <f t="shared" si="337"/>
        <v>0.68827481332777996</v>
      </c>
      <c r="Y152" s="167">
        <f t="shared" si="338"/>
        <v>0.71538775093309237</v>
      </c>
      <c r="Z152" s="166">
        <f t="shared" si="338"/>
        <v>0.73891097589525312</v>
      </c>
      <c r="AA152" s="166">
        <f t="shared" si="338"/>
        <v>0.77669248276235214</v>
      </c>
      <c r="AB152" s="166">
        <f t="shared" si="338"/>
        <v>0.70534197428211398</v>
      </c>
      <c r="AC152" s="166">
        <f t="shared" si="339"/>
        <v>0.6155697265440363</v>
      </c>
      <c r="AD152" s="166">
        <f t="shared" si="340"/>
        <v>0.54656253768906127</v>
      </c>
      <c r="AE152" s="255">
        <f t="shared" si="341"/>
        <v>0.4462167903367073</v>
      </c>
      <c r="AF152" s="255">
        <f t="shared" si="342"/>
        <v>0.51311284626505194</v>
      </c>
      <c r="AG152" s="255">
        <f t="shared" si="342"/>
        <v>0.5143891073969199</v>
      </c>
      <c r="AH152" s="255">
        <f t="shared" si="342"/>
        <v>0.48339596299750276</v>
      </c>
      <c r="AI152" s="166">
        <f t="shared" ref="AI152:AJ152" si="351">(AH68+AH145+AI96-AI68-AI145)/(AH68+AH145+AI96-AI145)</f>
        <v>0.55939498860137726</v>
      </c>
      <c r="AJ152" s="392">
        <f t="shared" si="351"/>
        <v>0.70376460332987389</v>
      </c>
      <c r="AK152" s="206"/>
      <c r="AL152" s="199">
        <f t="shared" si="343"/>
        <v>-0.28160989783558621</v>
      </c>
      <c r="AM152" s="200">
        <f t="shared" si="343"/>
        <v>-0.15823771968408223</v>
      </c>
      <c r="AN152" s="200">
        <f t="shared" si="343"/>
        <v>-0.26586909131686726</v>
      </c>
      <c r="AO152" s="200">
        <f t="shared" si="343"/>
        <v>-0.30490642726637696</v>
      </c>
      <c r="AP152" s="200">
        <f t="shared" si="343"/>
        <v>-0.35670572913180337</v>
      </c>
      <c r="AQ152" s="200">
        <f t="shared" si="343"/>
        <v>-0.26986114305546421</v>
      </c>
      <c r="AR152" s="200">
        <f t="shared" si="343"/>
        <v>-0.26472246973732505</v>
      </c>
      <c r="AS152" s="200">
        <f t="shared" si="343"/>
        <v>-0.28957332156293997</v>
      </c>
      <c r="AT152" s="200">
        <f t="shared" si="343"/>
        <v>-0.18345221167977396</v>
      </c>
      <c r="AU152" s="200">
        <f t="shared" si="343"/>
        <v>-0.12425147877299039</v>
      </c>
      <c r="AV152" s="200">
        <f t="shared" si="344"/>
        <v>-6.1078248046348801E-2</v>
      </c>
      <c r="AW152" s="200">
        <f t="shared" si="344"/>
        <v>5.3858946288060212E-2</v>
      </c>
      <c r="AX152" s="200">
        <f t="shared" si="344"/>
        <v>0.24829419679321207</v>
      </c>
      <c r="AY152" s="200">
        <f t="shared" si="344"/>
        <v>-4.5144127513367882E-2</v>
      </c>
      <c r="AZ152" s="200">
        <f t="shared" si="344"/>
        <v>7.6720370170526835E-3</v>
      </c>
      <c r="BA152" s="200">
        <f t="shared" si="344"/>
        <v>-9.4699020530719616E-2</v>
      </c>
      <c r="BB152" s="200">
        <f t="shared" si="344"/>
        <v>0.17174673462446299</v>
      </c>
      <c r="BC152" s="200">
        <f t="shared" si="344"/>
        <v>4.137258756687754E-2</v>
      </c>
      <c r="BD152" s="333">
        <f t="shared" si="344"/>
        <v>-9.3465745825119559E-2</v>
      </c>
      <c r="BE152" s="333">
        <f t="shared" si="344"/>
        <v>1.5349031527676671E-2</v>
      </c>
      <c r="BF152" s="170">
        <f t="shared" si="344"/>
        <v>2.250524020659924E-2</v>
      </c>
      <c r="BG152" s="218"/>
      <c r="BH152" s="168">
        <f t="shared" si="345"/>
        <v>-0.22149827713407899</v>
      </c>
      <c r="BI152" s="168">
        <f t="shared" si="345"/>
        <v>-0.12118810226309862</v>
      </c>
      <c r="BJ152" s="168">
        <f t="shared" si="345"/>
        <v>-0.19643324723793454</v>
      </c>
      <c r="BK152" s="168">
        <f t="shared" si="345"/>
        <v>-0.21621022270489509</v>
      </c>
      <c r="BL152" s="168">
        <f t="shared" si="345"/>
        <v>-0.2428172503744272</v>
      </c>
      <c r="BM152" s="168">
        <f t="shared" si="345"/>
        <v>-0.18256625884573702</v>
      </c>
      <c r="BN152" s="168">
        <f t="shared" si="345"/>
        <v>-0.19198102753752611</v>
      </c>
      <c r="BO152" s="168">
        <f t="shared" si="345"/>
        <v>-0.22456522172173421</v>
      </c>
      <c r="BP152" s="168">
        <f t="shared" si="345"/>
        <v>-0.15463337058105797</v>
      </c>
      <c r="BQ152" s="168">
        <f t="shared" si="345"/>
        <v>-0.10149944167188507</v>
      </c>
      <c r="BR152" s="168">
        <f t="shared" si="346"/>
        <v>-4.8067251372111985E-2</v>
      </c>
      <c r="BS152" s="168">
        <f t="shared" si="346"/>
        <v>3.9693963654983677E-2</v>
      </c>
      <c r="BT152" s="168">
        <f t="shared" si="346"/>
        <v>0.14029731085734409</v>
      </c>
      <c r="BU152" s="168">
        <f t="shared" si="346"/>
        <v>-2.9103196649044039E-2</v>
      </c>
      <c r="BV152" s="168">
        <f t="shared" si="346"/>
        <v>4.161322203301121E-3</v>
      </c>
      <c r="BW152" s="168">
        <f t="shared" si="346"/>
        <v>-4.6676513057590852E-2</v>
      </c>
      <c r="BX152" s="168">
        <f t="shared" si="346"/>
        <v>7.5208620801602122E-2</v>
      </c>
      <c r="BY152" s="168">
        <f t="shared" si="346"/>
        <v>2.0436113494163133E-2</v>
      </c>
      <c r="BZ152" s="353">
        <f t="shared" si="346"/>
        <v>-4.9839224499615642E-2</v>
      </c>
      <c r="CA152" s="353">
        <f t="shared" si="346"/>
        <v>8.4563741628317368E-3</v>
      </c>
      <c r="CB152" s="333">
        <f t="shared" si="346"/>
        <v>1.5489790002093939E-2</v>
      </c>
      <c r="CC152" s="371"/>
      <c r="CD152" s="171"/>
    </row>
    <row r="153" spans="1:82" x14ac:dyDescent="0.3">
      <c r="A153" s="140"/>
      <c r="B153" s="58" t="s">
        <v>33</v>
      </c>
      <c r="C153" s="165"/>
      <c r="D153" s="166">
        <f t="shared" si="348"/>
        <v>0.7996170633130506</v>
      </c>
      <c r="E153" s="166">
        <f t="shared" si="349"/>
        <v>0.78100330160981701</v>
      </c>
      <c r="F153" s="167">
        <f t="shared" si="349"/>
        <v>0.76816786802013803</v>
      </c>
      <c r="G153" s="166">
        <f t="shared" si="349"/>
        <v>0.71928343334060618</v>
      </c>
      <c r="H153" s="166">
        <f t="shared" si="349"/>
        <v>0.71354696580594634</v>
      </c>
      <c r="I153" s="166">
        <f t="shared" si="349"/>
        <v>0.68277485468083454</v>
      </c>
      <c r="J153" s="166">
        <f t="shared" si="349"/>
        <v>0.71977477944377077</v>
      </c>
      <c r="K153" s="166">
        <f t="shared" si="349"/>
        <v>0.67900651434331494</v>
      </c>
      <c r="L153" s="286">
        <f t="shared" si="349"/>
        <v>0.76566305896257858</v>
      </c>
      <c r="M153" s="167">
        <f t="shared" si="349"/>
        <v>0.83439407615821604</v>
      </c>
      <c r="N153" s="166">
        <f t="shared" si="349"/>
        <v>0.7954998034027615</v>
      </c>
      <c r="O153" s="167">
        <f t="shared" si="349"/>
        <v>0.77982372507158859</v>
      </c>
      <c r="P153" s="166">
        <f t="shared" ref="P153:T153" si="352">(O69+O146+P97-P69-P146)/(O69+O146+P97-P146)</f>
        <v>0.61096436573554491</v>
      </c>
      <c r="Q153" s="166">
        <f t="shared" si="352"/>
        <v>0.71239107697782222</v>
      </c>
      <c r="R153" s="166">
        <f t="shared" si="352"/>
        <v>0.64340946782502051</v>
      </c>
      <c r="S153" s="166">
        <f t="shared" si="352"/>
        <v>0.69498405044696598</v>
      </c>
      <c r="T153" s="166">
        <f t="shared" si="352"/>
        <v>0.61146914552862053</v>
      </c>
      <c r="U153" s="166">
        <f t="shared" si="336"/>
        <v>0.6971709609296578</v>
      </c>
      <c r="V153" s="166">
        <f t="shared" si="336"/>
        <v>0.64691472613201118</v>
      </c>
      <c r="W153" s="166">
        <f t="shared" si="336"/>
        <v>0.64612763551316243</v>
      </c>
      <c r="X153" s="286">
        <f t="shared" si="337"/>
        <v>0.71058167997353905</v>
      </c>
      <c r="Y153" s="167">
        <f t="shared" si="338"/>
        <v>0.745271709082727</v>
      </c>
      <c r="Z153" s="166">
        <f t="shared" si="338"/>
        <v>0.77292162043747026</v>
      </c>
      <c r="AA153" s="166">
        <f t="shared" si="338"/>
        <v>0.83018894829878009</v>
      </c>
      <c r="AB153" s="166">
        <f t="shared" si="338"/>
        <v>0.81515448910899935</v>
      </c>
      <c r="AC153" s="166">
        <f t="shared" si="339"/>
        <v>0.78137248441600871</v>
      </c>
      <c r="AD153" s="166">
        <f t="shared" si="340"/>
        <v>0.68839922319388713</v>
      </c>
      <c r="AE153" s="255">
        <f t="shared" si="341"/>
        <v>0.65568444222794009</v>
      </c>
      <c r="AF153" s="255">
        <f t="shared" si="342"/>
        <v>0.66519396306776224</v>
      </c>
      <c r="AG153" s="255">
        <f t="shared" si="342"/>
        <v>0.66881806405011801</v>
      </c>
      <c r="AH153" s="255">
        <f t="shared" si="342"/>
        <v>0.694092061191944</v>
      </c>
      <c r="AI153" s="166">
        <f t="shared" ref="AI153:AJ155" si="353">(AH69+AH146+AI97-AI69-AI146)/(AH69+AH146+AI97-AI146)</f>
        <v>0.64111223107157</v>
      </c>
      <c r="AJ153" s="392">
        <f t="shared" si="353"/>
        <v>0.7341058071436507</v>
      </c>
      <c r="AK153" s="206"/>
      <c r="AL153" s="199">
        <f t="shared" si="343"/>
        <v>-0.23592880421518472</v>
      </c>
      <c r="AM153" s="200">
        <f t="shared" si="343"/>
        <v>-8.785138870805044E-2</v>
      </c>
      <c r="AN153" s="200">
        <f t="shared" si="343"/>
        <v>-0.16241033423679588</v>
      </c>
      <c r="AO153" s="200">
        <f t="shared" si="343"/>
        <v>-3.3782764578332194E-2</v>
      </c>
      <c r="AP153" s="200">
        <f t="shared" si="343"/>
        <v>-0.14305690468745758</v>
      </c>
      <c r="AQ153" s="200">
        <f t="shared" si="343"/>
        <v>2.1084704789769638E-2</v>
      </c>
      <c r="AR153" s="200">
        <f t="shared" si="343"/>
        <v>-0.10122618267906602</v>
      </c>
      <c r="AS153" s="200">
        <f t="shared" si="343"/>
        <v>-4.842203739672591E-2</v>
      </c>
      <c r="AT153" s="200">
        <f t="shared" si="343"/>
        <v>-7.1939449532371399E-2</v>
      </c>
      <c r="AU153" s="200">
        <f t="shared" si="343"/>
        <v>-0.10681088183875102</v>
      </c>
      <c r="AV153" s="200">
        <f t="shared" si="344"/>
        <v>-2.8382386606147163E-2</v>
      </c>
      <c r="AW153" s="200">
        <f t="shared" si="344"/>
        <v>6.4585394888528075E-2</v>
      </c>
      <c r="AX153" s="200">
        <f t="shared" si="344"/>
        <v>0.33420954612897646</v>
      </c>
      <c r="AY153" s="200">
        <f t="shared" si="344"/>
        <v>9.6830813393714049E-2</v>
      </c>
      <c r="AZ153" s="200">
        <f t="shared" si="344"/>
        <v>6.9923987163182197E-2</v>
      </c>
      <c r="BA153" s="200">
        <f t="shared" si="344"/>
        <v>-5.6547496584635412E-2</v>
      </c>
      <c r="BB153" s="200">
        <f t="shared" si="344"/>
        <v>8.78618617668699E-2</v>
      </c>
      <c r="BC153" s="200">
        <f t="shared" si="344"/>
        <v>-4.0668499505102741E-2</v>
      </c>
      <c r="BD153" s="333">
        <f t="shared" si="344"/>
        <v>7.2926667386306626E-2</v>
      </c>
      <c r="BE153" s="333">
        <f t="shared" si="344"/>
        <v>-7.7622503139169012E-3</v>
      </c>
      <c r="BF153" s="170">
        <f t="shared" si="344"/>
        <v>3.3105451256479977E-2</v>
      </c>
      <c r="BG153" s="218"/>
      <c r="BH153" s="168">
        <f t="shared" si="345"/>
        <v>-0.18865269757750569</v>
      </c>
      <c r="BI153" s="168">
        <f t="shared" si="345"/>
        <v>-6.8612224631994789E-2</v>
      </c>
      <c r="BJ153" s="168">
        <f t="shared" si="345"/>
        <v>-0.12475840019511752</v>
      </c>
      <c r="BK153" s="168">
        <f t="shared" si="345"/>
        <v>-2.4299382893640198E-2</v>
      </c>
      <c r="BL153" s="168">
        <f t="shared" si="345"/>
        <v>-0.10207782027732581</v>
      </c>
      <c r="BM153" s="168">
        <f t="shared" si="345"/>
        <v>1.4396106248823259E-2</v>
      </c>
      <c r="BN153" s="168">
        <f t="shared" si="345"/>
        <v>-7.2860053311759598E-2</v>
      </c>
      <c r="BO153" s="168">
        <f t="shared" si="345"/>
        <v>-3.2878878830152503E-2</v>
      </c>
      <c r="BP153" s="168">
        <f t="shared" si="345"/>
        <v>-5.5081378989039531E-2</v>
      </c>
      <c r="BQ153" s="168">
        <f t="shared" si="345"/>
        <v>-8.912236707548904E-2</v>
      </c>
      <c r="BR153" s="168">
        <f t="shared" si="346"/>
        <v>-2.2578182965291238E-2</v>
      </c>
      <c r="BS153" s="168">
        <f t="shared" si="346"/>
        <v>5.0365223227191502E-2</v>
      </c>
      <c r="BT153" s="168">
        <f t="shared" si="346"/>
        <v>0.20419012337345444</v>
      </c>
      <c r="BU153" s="168">
        <f t="shared" si="346"/>
        <v>6.8981407438186482E-2</v>
      </c>
      <c r="BV153" s="168">
        <f t="shared" si="346"/>
        <v>4.4989755368866624E-2</v>
      </c>
      <c r="BW153" s="168">
        <f t="shared" si="346"/>
        <v>-3.9299608219025894E-2</v>
      </c>
      <c r="BX153" s="168">
        <f t="shared" si="346"/>
        <v>5.3724817539141712E-2</v>
      </c>
      <c r="BY153" s="168">
        <f t="shared" si="346"/>
        <v>-2.8352896879539791E-2</v>
      </c>
      <c r="BZ153" s="353">
        <f t="shared" si="346"/>
        <v>4.7177335059932823E-2</v>
      </c>
      <c r="CA153" s="353">
        <f t="shared" si="346"/>
        <v>-5.0154044415924304E-3</v>
      </c>
      <c r="CB153" s="333">
        <f t="shared" si="346"/>
        <v>2.3524127170111653E-2</v>
      </c>
      <c r="CC153" s="371"/>
      <c r="CD153" s="171"/>
    </row>
    <row r="154" spans="1:82" x14ac:dyDescent="0.3">
      <c r="A154" s="140"/>
      <c r="B154" s="58" t="s">
        <v>34</v>
      </c>
      <c r="C154" s="165"/>
      <c r="D154" s="166">
        <f t="shared" si="348"/>
        <v>0.82371740859507014</v>
      </c>
      <c r="E154" s="166">
        <f t="shared" si="349"/>
        <v>0.83550662310658763</v>
      </c>
      <c r="F154" s="167">
        <f t="shared" si="349"/>
        <v>0.8917097857399261</v>
      </c>
      <c r="G154" s="166">
        <f t="shared" si="349"/>
        <v>0.8115066670047576</v>
      </c>
      <c r="H154" s="166">
        <f t="shared" si="349"/>
        <v>0.86972548739715483</v>
      </c>
      <c r="I154" s="166">
        <f t="shared" si="349"/>
        <v>0.76962546608148785</v>
      </c>
      <c r="J154" s="166">
        <f t="shared" si="349"/>
        <v>0.86570028450181702</v>
      </c>
      <c r="K154" s="166">
        <f t="shared" si="349"/>
        <v>0.80137458475235668</v>
      </c>
      <c r="L154" s="286">
        <f t="shared" si="349"/>
        <v>0.84638247563142854</v>
      </c>
      <c r="M154" s="167">
        <f t="shared" si="349"/>
        <v>0.85344441512677249</v>
      </c>
      <c r="N154" s="166">
        <f t="shared" si="349"/>
        <v>0.85173354726670669</v>
      </c>
      <c r="O154" s="167">
        <f t="shared" si="349"/>
        <v>0.78257179350433537</v>
      </c>
      <c r="P154" s="166">
        <f t="shared" ref="P154:T154" si="354">(O70+O147+P98-P70-P147)/(O70+O147+P98-P147)</f>
        <v>0.61413490673091953</v>
      </c>
      <c r="Q154" s="166">
        <f t="shared" si="354"/>
        <v>0.84038227886936923</v>
      </c>
      <c r="R154" s="166">
        <f t="shared" si="354"/>
        <v>0.73216928809954007</v>
      </c>
      <c r="S154" s="166">
        <f t="shared" si="354"/>
        <v>0.61345646986117441</v>
      </c>
      <c r="T154" s="166">
        <f t="shared" si="354"/>
        <v>0.64876204335699483</v>
      </c>
      <c r="U154" s="166">
        <f t="shared" si="336"/>
        <v>0.68761965628974431</v>
      </c>
      <c r="V154" s="166">
        <f t="shared" si="336"/>
        <v>0.78104835662554273</v>
      </c>
      <c r="W154" s="166">
        <f t="shared" si="336"/>
        <v>0.69717663297294097</v>
      </c>
      <c r="X154" s="286">
        <f t="shared" si="337"/>
        <v>0.69623171529221883</v>
      </c>
      <c r="Y154" s="167">
        <f t="shared" si="338"/>
        <v>0.82120061096478403</v>
      </c>
      <c r="Z154" s="166">
        <f t="shared" si="338"/>
        <v>0.82417553660756593</v>
      </c>
      <c r="AA154" s="166">
        <f t="shared" si="338"/>
        <v>0.81805530933265047</v>
      </c>
      <c r="AB154" s="166">
        <f t="shared" si="338"/>
        <v>0.79729157793484262</v>
      </c>
      <c r="AC154" s="166">
        <f t="shared" si="339"/>
        <v>0.77498067376239954</v>
      </c>
      <c r="AD154" s="166">
        <f t="shared" si="340"/>
        <v>0.65474818887762209</v>
      </c>
      <c r="AE154" s="255">
        <f t="shared" si="341"/>
        <v>0.72232693493480304</v>
      </c>
      <c r="AF154" s="255">
        <f t="shared" si="342"/>
        <v>0.80981829493673785</v>
      </c>
      <c r="AG154" s="255">
        <f t="shared" si="342"/>
        <v>0.6423392528133185</v>
      </c>
      <c r="AH154" s="255">
        <f t="shared" si="342"/>
        <v>0.69824687993214962</v>
      </c>
      <c r="AI154" s="166">
        <f t="shared" si="353"/>
        <v>0.64768820676326255</v>
      </c>
      <c r="AJ154" s="392">
        <f t="shared" si="353"/>
        <v>0.6928192385203098</v>
      </c>
      <c r="AK154" s="206"/>
      <c r="AL154" s="199">
        <f t="shared" si="343"/>
        <v>-0.2544349550917151</v>
      </c>
      <c r="AM154" s="200">
        <f t="shared" si="343"/>
        <v>5.8355680588777275E-3</v>
      </c>
      <c r="AN154" s="200">
        <f t="shared" si="343"/>
        <v>-0.17891527063146664</v>
      </c>
      <c r="AO154" s="200">
        <f t="shared" si="343"/>
        <v>-0.24405245846541157</v>
      </c>
      <c r="AP154" s="200">
        <f t="shared" si="343"/>
        <v>-0.2540611345097426</v>
      </c>
      <c r="AQ154" s="200">
        <f t="shared" si="343"/>
        <v>-0.10655287981733803</v>
      </c>
      <c r="AR154" s="200">
        <f t="shared" si="343"/>
        <v>-9.7784336440398398E-2</v>
      </c>
      <c r="AS154" s="200">
        <f t="shared" si="343"/>
        <v>-0.13002402841564448</v>
      </c>
      <c r="AT154" s="200">
        <f t="shared" si="343"/>
        <v>-0.17740296457247939</v>
      </c>
      <c r="AU154" s="200">
        <f t="shared" si="343"/>
        <v>-3.7780789926663123E-2</v>
      </c>
      <c r="AV154" s="200">
        <f t="shared" si="344"/>
        <v>-3.2355201632690199E-2</v>
      </c>
      <c r="AW154" s="200">
        <f t="shared" si="344"/>
        <v>4.5342186011357345E-2</v>
      </c>
      <c r="AX154" s="200">
        <f t="shared" si="344"/>
        <v>0.29823523984148387</v>
      </c>
      <c r="AY154" s="200">
        <f t="shared" si="344"/>
        <v>-7.7823636637078406E-2</v>
      </c>
      <c r="AZ154" s="200">
        <f t="shared" si="344"/>
        <v>-0.10574207424470992</v>
      </c>
      <c r="BA154" s="200">
        <f t="shared" si="344"/>
        <v>0.17747056298593783</v>
      </c>
      <c r="BB154" s="200">
        <f t="shared" si="344"/>
        <v>0.24825165594824797</v>
      </c>
      <c r="BC154" s="200">
        <f t="shared" si="344"/>
        <v>-6.5850943995332617E-2</v>
      </c>
      <c r="BD154" s="333">
        <f t="shared" si="344"/>
        <v>-0.10601325256112221</v>
      </c>
      <c r="BE154" s="333">
        <f t="shared" si="344"/>
        <v>-7.0984057510142015E-2</v>
      </c>
      <c r="BF154" s="170">
        <f t="shared" si="344"/>
        <v>-4.9013520886171738E-3</v>
      </c>
      <c r="BG154" s="218"/>
      <c r="BH154" s="168">
        <f t="shared" si="345"/>
        <v>-0.20958250186415062</v>
      </c>
      <c r="BI154" s="168">
        <f t="shared" si="345"/>
        <v>4.8756557627815944E-3</v>
      </c>
      <c r="BJ154" s="168">
        <f t="shared" si="345"/>
        <v>-0.15954049764038603</v>
      </c>
      <c r="BK154" s="168">
        <f t="shared" si="345"/>
        <v>-0.19805019714358318</v>
      </c>
      <c r="BL154" s="168">
        <f t="shared" si="345"/>
        <v>-0.22096344404016</v>
      </c>
      <c r="BM154" s="168">
        <f t="shared" si="345"/>
        <v>-8.2005809791743545E-2</v>
      </c>
      <c r="BN154" s="168">
        <f t="shared" si="345"/>
        <v>-8.4651927876274291E-2</v>
      </c>
      <c r="BO154" s="168">
        <f t="shared" si="345"/>
        <v>-0.10419795177941571</v>
      </c>
      <c r="BP154" s="168">
        <f t="shared" si="345"/>
        <v>-0.15015076033920971</v>
      </c>
      <c r="BQ154" s="168">
        <f t="shared" si="345"/>
        <v>-3.2243804161988465E-2</v>
      </c>
      <c r="BR154" s="168">
        <f t="shared" si="346"/>
        <v>-2.7558010659140764E-2</v>
      </c>
      <c r="BS154" s="168">
        <f t="shared" si="346"/>
        <v>3.5483515828315104E-2</v>
      </c>
      <c r="BT154" s="168">
        <f t="shared" si="346"/>
        <v>0.18315667120392309</v>
      </c>
      <c r="BU154" s="168">
        <f t="shared" si="346"/>
        <v>-6.5401605106969685E-2</v>
      </c>
      <c r="BV154" s="168">
        <f t="shared" si="346"/>
        <v>-7.7421099221917977E-2</v>
      </c>
      <c r="BW154" s="168">
        <f t="shared" si="346"/>
        <v>0.10887046507362863</v>
      </c>
      <c r="BX154" s="168">
        <f t="shared" si="346"/>
        <v>0.16105625157974301</v>
      </c>
      <c r="BY154" s="168">
        <f t="shared" si="346"/>
        <v>-4.5280403476425812E-2</v>
      </c>
      <c r="BZ154" s="353">
        <f t="shared" si="346"/>
        <v>-8.2801476693393106E-2</v>
      </c>
      <c r="CA154" s="353">
        <f t="shared" si="346"/>
        <v>-4.9488426209678416E-2</v>
      </c>
      <c r="CB154" s="333">
        <f t="shared" si="346"/>
        <v>-3.4124767719090343E-3</v>
      </c>
      <c r="CC154" s="371"/>
      <c r="CD154" s="171"/>
    </row>
    <row r="155" spans="1:82" ht="15" thickBot="1" x14ac:dyDescent="0.35">
      <c r="A155" s="140"/>
      <c r="B155" s="64" t="s">
        <v>35</v>
      </c>
      <c r="C155" s="172"/>
      <c r="D155" s="173">
        <f t="shared" si="348"/>
        <v>0.61813989653648993</v>
      </c>
      <c r="E155" s="173">
        <f t="shared" si="348"/>
        <v>0.58011923799185416</v>
      </c>
      <c r="F155" s="174">
        <f t="shared" si="349"/>
        <v>0.52712367516493164</v>
      </c>
      <c r="G155" s="173">
        <f t="shared" si="349"/>
        <v>0.47253624971030384</v>
      </c>
      <c r="H155" s="173">
        <f t="shared" si="349"/>
        <v>0.43550671670950886</v>
      </c>
      <c r="I155" s="173">
        <f t="shared" si="349"/>
        <v>0.4159968170956197</v>
      </c>
      <c r="J155" s="173">
        <f t="shared" si="349"/>
        <v>0.48723920045324259</v>
      </c>
      <c r="K155" s="173">
        <f t="shared" si="349"/>
        <v>0.4435455697604998</v>
      </c>
      <c r="L155" s="287">
        <f t="shared" si="349"/>
        <v>0.61003425850672532</v>
      </c>
      <c r="M155" s="174">
        <f t="shared" si="349"/>
        <v>0.64596294492777406</v>
      </c>
      <c r="N155" s="173">
        <f t="shared" si="349"/>
        <v>0.60029958345747902</v>
      </c>
      <c r="O155" s="174">
        <f t="shared" si="349"/>
        <v>0.58776766221036514</v>
      </c>
      <c r="P155" s="173">
        <f t="shared" ref="P155:T155" si="355">(O71+O148+P99-P71-P148)/(O71+O148+P99-P148)</f>
        <v>0.47122129183452971</v>
      </c>
      <c r="Q155" s="173">
        <f t="shared" si="355"/>
        <v>0.500972469194229</v>
      </c>
      <c r="R155" s="173">
        <f t="shared" si="355"/>
        <v>0.41047981982245868</v>
      </c>
      <c r="S155" s="173">
        <f t="shared" si="355"/>
        <v>0.36836348583406386</v>
      </c>
      <c r="T155" s="173">
        <f t="shared" si="355"/>
        <v>0.30286437431685292</v>
      </c>
      <c r="U155" s="173">
        <f t="shared" si="336"/>
        <v>0.3189486574296429</v>
      </c>
      <c r="V155" s="173">
        <f t="shared" si="336"/>
        <v>0.33390039361945301</v>
      </c>
      <c r="W155" s="173">
        <f t="shared" si="336"/>
        <v>0.34500763965642067</v>
      </c>
      <c r="X155" s="287">
        <f t="shared" si="337"/>
        <v>0.4537978927367855</v>
      </c>
      <c r="Y155" s="174">
        <f t="shared" si="338"/>
        <v>0.51468631187362479</v>
      </c>
      <c r="Z155" s="173">
        <f t="shared" si="338"/>
        <v>0.53370481882699206</v>
      </c>
      <c r="AA155" s="173">
        <f t="shared" si="338"/>
        <v>0.57557464687281301</v>
      </c>
      <c r="AB155" s="173">
        <f t="shared" si="338"/>
        <v>0.48454887506944216</v>
      </c>
      <c r="AC155" s="173">
        <f t="shared" si="339"/>
        <v>0.4115563122321792</v>
      </c>
      <c r="AD155" s="173">
        <f t="shared" si="340"/>
        <v>0.35376952334229839</v>
      </c>
      <c r="AE155" s="322">
        <f t="shared" si="341"/>
        <v>0.32382997355671045</v>
      </c>
      <c r="AF155" s="322">
        <f t="shared" si="342"/>
        <v>0.34034602439995054</v>
      </c>
      <c r="AG155" s="322">
        <f t="shared" si="342"/>
        <v>0.30970029024238854</v>
      </c>
      <c r="AH155" s="322">
        <f>(AG71+AG148+AH99-AH71-AH148)/(AG71+AG148+AH99-AH148)</f>
        <v>0.32621491968100363</v>
      </c>
      <c r="AI155" s="173">
        <f t="shared" si="353"/>
        <v>0.35314993399575328</v>
      </c>
      <c r="AJ155" s="393">
        <f t="shared" si="353"/>
        <v>0.47643794125132299</v>
      </c>
      <c r="AK155" s="219"/>
      <c r="AL155" s="175">
        <f t="shared" si="343"/>
        <v>-0.23767856681822727</v>
      </c>
      <c r="AM155" s="176">
        <f t="shared" si="343"/>
        <v>-0.1364318981587308</v>
      </c>
      <c r="AN155" s="176">
        <f t="shared" si="343"/>
        <v>-0.2212836585379632</v>
      </c>
      <c r="AO155" s="176">
        <f t="shared" si="343"/>
        <v>-0.22045454489492564</v>
      </c>
      <c r="AP155" s="176">
        <f t="shared" si="343"/>
        <v>-0.30457014163832258</v>
      </c>
      <c r="AQ155" s="176">
        <f t="shared" si="343"/>
        <v>-0.23329063030708144</v>
      </c>
      <c r="AR155" s="176">
        <f t="shared" si="343"/>
        <v>-0.31470950344543264</v>
      </c>
      <c r="AS155" s="176">
        <f t="shared" si="343"/>
        <v>-0.22215965353297612</v>
      </c>
      <c r="AT155" s="176">
        <f t="shared" si="343"/>
        <v>-0.25611080622321702</v>
      </c>
      <c r="AU155" s="176">
        <f t="shared" si="343"/>
        <v>-0.20322625947039033</v>
      </c>
      <c r="AV155" s="176">
        <f t="shared" si="344"/>
        <v>-0.11093588345827009</v>
      </c>
      <c r="AW155" s="176">
        <f t="shared" si="344"/>
        <v>-2.0744617510427416E-2</v>
      </c>
      <c r="AX155" s="176">
        <f t="shared" si="344"/>
        <v>2.8283066715908207E-2</v>
      </c>
      <c r="AY155" s="176">
        <f t="shared" si="344"/>
        <v>-0.17848517126274019</v>
      </c>
      <c r="AZ155" s="176">
        <f t="shared" si="344"/>
        <v>-0.1381561132644443</v>
      </c>
      <c r="BA155" s="176">
        <f t="shared" si="344"/>
        <v>-0.12089556644442864</v>
      </c>
      <c r="BB155" s="176">
        <f t="shared" si="344"/>
        <v>0.12375721036071671</v>
      </c>
      <c r="BC155" s="176">
        <f t="shared" si="344"/>
        <v>-2.8996413597678999E-2</v>
      </c>
      <c r="BD155" s="327">
        <f t="shared" si="344"/>
        <v>-2.3017265284234804E-2</v>
      </c>
      <c r="BE155" s="327">
        <f t="shared" si="344"/>
        <v>2.3600330553379043E-2</v>
      </c>
      <c r="BF155" s="177">
        <f>IF(ISERROR((AJ155-X155)/X155)=TRUE,0,(AJ155-X155)/X155)</f>
        <v>4.9890157880634549E-2</v>
      </c>
      <c r="BG155" s="219"/>
      <c r="BH155" s="175">
        <f t="shared" si="345"/>
        <v>-0.14691860470196022</v>
      </c>
      <c r="BI155" s="176">
        <f t="shared" si="345"/>
        <v>-7.9146768797625167E-2</v>
      </c>
      <c r="BJ155" s="176">
        <f t="shared" si="345"/>
        <v>-0.11664385534247296</v>
      </c>
      <c r="BK155" s="176">
        <f t="shared" si="345"/>
        <v>-0.10417276387623997</v>
      </c>
      <c r="BL155" s="176">
        <f t="shared" si="345"/>
        <v>-0.13264234239265593</v>
      </c>
      <c r="BM155" s="176">
        <f t="shared" si="345"/>
        <v>-9.7048159665976796E-2</v>
      </c>
      <c r="BN155" s="176">
        <f t="shared" si="345"/>
        <v>-0.15333880683378959</v>
      </c>
      <c r="BO155" s="176">
        <f t="shared" si="345"/>
        <v>-9.853793010407913E-2</v>
      </c>
      <c r="BP155" s="176">
        <f t="shared" si="345"/>
        <v>-0.15623636576993982</v>
      </c>
      <c r="BQ155" s="176">
        <f t="shared" si="345"/>
        <v>-0.13127663305414927</v>
      </c>
      <c r="BR155" s="176">
        <f t="shared" si="346"/>
        <v>-6.6594764630486969E-2</v>
      </c>
      <c r="BS155" s="176">
        <f t="shared" si="346"/>
        <v>-1.2193015337552127E-2</v>
      </c>
      <c r="BT155" s="176">
        <f t="shared" si="346"/>
        <v>1.3327583234912455E-2</v>
      </c>
      <c r="BU155" s="176">
        <f t="shared" si="346"/>
        <v>-8.9416156962049798E-2</v>
      </c>
      <c r="BV155" s="176">
        <f t="shared" si="346"/>
        <v>-5.6710296480160294E-2</v>
      </c>
      <c r="BW155" s="176">
        <f t="shared" si="346"/>
        <v>-4.4533512277353415E-2</v>
      </c>
      <c r="BX155" s="176">
        <f t="shared" si="346"/>
        <v>3.7481650083097617E-2</v>
      </c>
      <c r="BY155" s="176">
        <f t="shared" si="346"/>
        <v>-9.2483671872543582E-3</v>
      </c>
      <c r="BZ155" s="327">
        <f t="shared" si="346"/>
        <v>-7.685473938449372E-3</v>
      </c>
      <c r="CA155" s="327">
        <f>AI155-W155</f>
        <v>8.1422943393326119E-3</v>
      </c>
      <c r="CB155" s="327">
        <f>AJ155-X155</f>
        <v>2.2640048514537492E-2</v>
      </c>
      <c r="CC155" s="372"/>
      <c r="CD155" s="174"/>
    </row>
    <row r="156" spans="1:82" x14ac:dyDescent="0.3">
      <c r="A156" s="140"/>
      <c r="CB156" s="357"/>
      <c r="CC156" s="2"/>
    </row>
    <row r="157" spans="1:82" x14ac:dyDescent="0.3">
      <c r="B157" s="1" t="s">
        <v>22</v>
      </c>
      <c r="CB157" s="357"/>
      <c r="CC157" s="2"/>
    </row>
    <row r="158" spans="1:82" x14ac:dyDescent="0.3">
      <c r="B158" s="30" t="s">
        <v>187</v>
      </c>
      <c r="CB158" s="357"/>
      <c r="CC158" s="2"/>
    </row>
    <row r="159" spans="1:82" x14ac:dyDescent="0.3">
      <c r="B159" s="2" t="s">
        <v>165</v>
      </c>
    </row>
    <row r="161" spans="2:2" x14ac:dyDescent="0.3">
      <c r="B161" s="31"/>
    </row>
  </sheetData>
  <mergeCells count="7">
    <mergeCell ref="B1:BH1"/>
    <mergeCell ref="C2:I2"/>
    <mergeCell ref="C3:I3"/>
    <mergeCell ref="C4:I4"/>
    <mergeCell ref="C7:L7"/>
    <mergeCell ref="M7:X7"/>
    <mergeCell ref="Y7:AJ7"/>
  </mergeCells>
  <printOptions horizontalCentered="1"/>
  <pageMargins left="0.15" right="0.15" top="0.25" bottom="0.25" header="0.3" footer="0"/>
  <pageSetup paperSize="3" scale="1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1"/>
  <sheetViews>
    <sheetView workbookViewId="0">
      <pane ySplit="1" topLeftCell="A2" activePane="bottomLeft" state="frozen"/>
      <selection pane="bottomLeft" activeCell="F8" sqref="F8"/>
    </sheetView>
  </sheetViews>
  <sheetFormatPr defaultRowHeight="14.4" x14ac:dyDescent="0.3"/>
  <cols>
    <col min="2" max="2" width="11.44140625" style="143" customWidth="1"/>
    <col min="5" max="5" width="14.6640625" customWidth="1"/>
    <col min="6" max="6" width="24" customWidth="1"/>
    <col min="8" max="8" width="13.109375" customWidth="1"/>
    <col min="10" max="10" width="26.109375" bestFit="1" customWidth="1"/>
    <col min="11" max="11" width="16.33203125" bestFit="1" customWidth="1"/>
    <col min="12" max="13" width="9" bestFit="1" customWidth="1"/>
    <col min="14" max="14" width="9.109375" bestFit="1" customWidth="1"/>
    <col min="15" max="15" width="12.109375" bestFit="1" customWidth="1"/>
    <col min="16" max="16" width="11.33203125" bestFit="1" customWidth="1"/>
  </cols>
  <sheetData>
    <row r="1" spans="1:12" x14ac:dyDescent="0.3">
      <c r="A1" t="s">
        <v>59</v>
      </c>
      <c r="B1" s="143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">
      <c r="A2" t="s">
        <v>52</v>
      </c>
      <c r="B2" s="143">
        <v>44555</v>
      </c>
      <c r="C2">
        <v>49</v>
      </c>
      <c r="D2" t="s">
        <v>409</v>
      </c>
      <c r="E2">
        <v>5054</v>
      </c>
      <c r="F2" t="str">
        <f>TRIM(MID(D2,4,50))</f>
        <v>Medium C&amp;I</v>
      </c>
      <c r="G2">
        <f>VALUE(TRIM(MID(A2,6,2)))</f>
        <v>1</v>
      </c>
      <c r="H2" t="str">
        <f>LEFT(D2,1)</f>
        <v>G</v>
      </c>
      <c r="J2" s="144" t="s">
        <v>58</v>
      </c>
      <c r="K2" s="144" t="s">
        <v>44</v>
      </c>
    </row>
    <row r="3" spans="1:12" x14ac:dyDescent="0.3">
      <c r="A3" t="s">
        <v>52</v>
      </c>
      <c r="B3" s="143">
        <v>44555</v>
      </c>
      <c r="C3">
        <v>49</v>
      </c>
      <c r="D3" t="s">
        <v>410</v>
      </c>
      <c r="E3">
        <v>811</v>
      </c>
      <c r="F3" t="str">
        <f t="shared" ref="F3:F66" si="0">TRIM(MID(D3,4,50))</f>
        <v>Large C&amp;I</v>
      </c>
      <c r="G3">
        <f t="shared" ref="G3:G66" si="1">VALUE(TRIM(MID(A3,6,2)))</f>
        <v>1</v>
      </c>
      <c r="H3" t="str">
        <f t="shared" ref="H3:H66" si="2">LEFT(D3,1)</f>
        <v>G</v>
      </c>
      <c r="K3" s="143">
        <v>44555</v>
      </c>
    </row>
    <row r="4" spans="1:12" x14ac:dyDescent="0.3">
      <c r="A4" t="s">
        <v>52</v>
      </c>
      <c r="B4" s="143">
        <v>44555</v>
      </c>
      <c r="C4">
        <v>49</v>
      </c>
      <c r="D4" t="s">
        <v>406</v>
      </c>
      <c r="E4">
        <v>224806</v>
      </c>
      <c r="F4" t="str">
        <f t="shared" si="0"/>
        <v>Residential</v>
      </c>
      <c r="G4">
        <f t="shared" si="1"/>
        <v>1</v>
      </c>
      <c r="H4" t="str">
        <f t="shared" si="2"/>
        <v>G</v>
      </c>
      <c r="J4" s="144" t="s">
        <v>45</v>
      </c>
      <c r="K4" t="s">
        <v>413</v>
      </c>
      <c r="L4" t="s">
        <v>414</v>
      </c>
    </row>
    <row r="5" spans="1:12" x14ac:dyDescent="0.3">
      <c r="A5" t="s">
        <v>52</v>
      </c>
      <c r="B5" s="143">
        <v>44555</v>
      </c>
      <c r="C5">
        <v>49</v>
      </c>
      <c r="D5" t="s">
        <v>407</v>
      </c>
      <c r="E5">
        <v>23216</v>
      </c>
      <c r="F5" t="str">
        <f t="shared" si="0"/>
        <v>Low Income Residential</v>
      </c>
      <c r="G5">
        <f t="shared" si="1"/>
        <v>1</v>
      </c>
      <c r="H5" t="str">
        <f t="shared" si="2"/>
        <v>G</v>
      </c>
      <c r="J5" s="145">
        <v>1</v>
      </c>
      <c r="K5" s="146"/>
      <c r="L5" s="146"/>
    </row>
    <row r="6" spans="1:12" x14ac:dyDescent="0.3">
      <c r="A6" t="s">
        <v>52</v>
      </c>
      <c r="B6" s="143">
        <v>44555</v>
      </c>
      <c r="C6">
        <v>49</v>
      </c>
      <c r="D6" t="s">
        <v>401</v>
      </c>
      <c r="E6">
        <v>35504</v>
      </c>
      <c r="F6" t="str">
        <f t="shared" si="0"/>
        <v>Low Income Residential</v>
      </c>
      <c r="G6">
        <f t="shared" si="1"/>
        <v>1</v>
      </c>
      <c r="H6" t="str">
        <f t="shared" si="2"/>
        <v>E</v>
      </c>
      <c r="J6" s="147" t="s">
        <v>34</v>
      </c>
      <c r="K6" s="146">
        <v>1039</v>
      </c>
      <c r="L6" s="146">
        <v>811</v>
      </c>
    </row>
    <row r="7" spans="1:12" x14ac:dyDescent="0.3">
      <c r="A7" t="s">
        <v>52</v>
      </c>
      <c r="B7" s="143">
        <v>44555</v>
      </c>
      <c r="C7">
        <v>49</v>
      </c>
      <c r="D7" t="s">
        <v>403</v>
      </c>
      <c r="E7">
        <v>8031</v>
      </c>
      <c r="F7" t="str">
        <f t="shared" si="0"/>
        <v>Medium C&amp;I</v>
      </c>
      <c r="G7">
        <f t="shared" si="1"/>
        <v>1</v>
      </c>
      <c r="H7" t="str">
        <f t="shared" si="2"/>
        <v>E</v>
      </c>
      <c r="J7" s="147" t="s">
        <v>31</v>
      </c>
      <c r="K7" s="146">
        <v>35504</v>
      </c>
      <c r="L7" s="146">
        <v>23216</v>
      </c>
    </row>
    <row r="8" spans="1:12" x14ac:dyDescent="0.3">
      <c r="A8" t="s">
        <v>52</v>
      </c>
      <c r="B8" s="143">
        <v>44555</v>
      </c>
      <c r="C8">
        <v>49</v>
      </c>
      <c r="D8" t="s">
        <v>411</v>
      </c>
      <c r="E8">
        <v>28</v>
      </c>
      <c r="F8" t="str">
        <f t="shared" si="0"/>
        <v>OTHER</v>
      </c>
      <c r="G8">
        <f t="shared" si="1"/>
        <v>1</v>
      </c>
      <c r="H8" t="str">
        <f t="shared" si="2"/>
        <v>G</v>
      </c>
      <c r="J8" s="147" t="s">
        <v>33</v>
      </c>
      <c r="K8" s="146">
        <v>8031</v>
      </c>
      <c r="L8" s="146">
        <v>5054</v>
      </c>
    </row>
    <row r="9" spans="1:12" x14ac:dyDescent="0.3">
      <c r="A9" t="s">
        <v>52</v>
      </c>
      <c r="B9" s="143">
        <v>44555</v>
      </c>
      <c r="C9">
        <v>49</v>
      </c>
      <c r="D9" t="s">
        <v>402</v>
      </c>
      <c r="E9">
        <v>53278</v>
      </c>
      <c r="F9" t="str">
        <f t="shared" si="0"/>
        <v>Small C&amp;I</v>
      </c>
      <c r="G9">
        <f t="shared" si="1"/>
        <v>1</v>
      </c>
      <c r="H9" t="str">
        <f t="shared" si="2"/>
        <v>E</v>
      </c>
      <c r="J9" s="147" t="s">
        <v>30</v>
      </c>
      <c r="K9" s="146">
        <v>408496</v>
      </c>
      <c r="L9" s="146">
        <v>224806</v>
      </c>
    </row>
    <row r="10" spans="1:12" x14ac:dyDescent="0.3">
      <c r="A10" t="s">
        <v>52</v>
      </c>
      <c r="B10" s="143">
        <v>44555</v>
      </c>
      <c r="C10">
        <v>49</v>
      </c>
      <c r="D10" t="s">
        <v>405</v>
      </c>
      <c r="E10">
        <v>319</v>
      </c>
      <c r="F10" t="str">
        <f t="shared" si="0"/>
        <v>OTHER</v>
      </c>
      <c r="G10">
        <f t="shared" si="1"/>
        <v>1</v>
      </c>
      <c r="H10" t="str">
        <f t="shared" si="2"/>
        <v>E</v>
      </c>
      <c r="J10" s="147" t="s">
        <v>32</v>
      </c>
      <c r="K10" s="146">
        <v>53278</v>
      </c>
      <c r="L10" s="146">
        <v>19212</v>
      </c>
    </row>
    <row r="11" spans="1:12" x14ac:dyDescent="0.3">
      <c r="A11" t="s">
        <v>52</v>
      </c>
      <c r="B11" s="143">
        <v>44555</v>
      </c>
      <c r="C11">
        <v>49</v>
      </c>
      <c r="D11" t="s">
        <v>400</v>
      </c>
      <c r="E11">
        <v>408496</v>
      </c>
      <c r="F11" t="str">
        <f t="shared" si="0"/>
        <v>Residential</v>
      </c>
      <c r="G11">
        <f t="shared" si="1"/>
        <v>1</v>
      </c>
      <c r="H11" t="str">
        <f t="shared" si="2"/>
        <v>E</v>
      </c>
      <c r="J11" s="145">
        <v>2</v>
      </c>
      <c r="K11" s="146"/>
      <c r="L11" s="146"/>
    </row>
    <row r="12" spans="1:12" x14ac:dyDescent="0.3">
      <c r="A12" t="s">
        <v>52</v>
      </c>
      <c r="B12" s="143">
        <v>44555</v>
      </c>
      <c r="C12">
        <v>49</v>
      </c>
      <c r="D12" t="s">
        <v>404</v>
      </c>
      <c r="E12">
        <v>1039</v>
      </c>
      <c r="F12" t="str">
        <f t="shared" si="0"/>
        <v>Large C&amp;I</v>
      </c>
      <c r="G12">
        <f t="shared" si="1"/>
        <v>1</v>
      </c>
      <c r="H12" t="str">
        <f t="shared" si="2"/>
        <v>E</v>
      </c>
      <c r="J12" s="147" t="s">
        <v>34</v>
      </c>
      <c r="K12" s="146">
        <v>205</v>
      </c>
      <c r="L12" s="146">
        <v>186</v>
      </c>
    </row>
    <row r="13" spans="1:12" x14ac:dyDescent="0.3">
      <c r="A13" t="s">
        <v>52</v>
      </c>
      <c r="B13" s="143">
        <v>44555</v>
      </c>
      <c r="C13">
        <v>49</v>
      </c>
      <c r="D13" t="s">
        <v>408</v>
      </c>
      <c r="E13">
        <v>19212</v>
      </c>
      <c r="F13" t="str">
        <f t="shared" si="0"/>
        <v>Small C&amp;I</v>
      </c>
      <c r="G13">
        <f t="shared" si="1"/>
        <v>1</v>
      </c>
      <c r="H13" t="str">
        <f t="shared" si="2"/>
        <v>G</v>
      </c>
      <c r="J13" s="147" t="s">
        <v>31</v>
      </c>
      <c r="K13" s="146">
        <v>14354</v>
      </c>
      <c r="L13" s="146">
        <v>9673</v>
      </c>
    </row>
    <row r="14" spans="1:12" x14ac:dyDescent="0.3">
      <c r="A14" t="s">
        <v>53</v>
      </c>
      <c r="B14" s="143">
        <v>44555</v>
      </c>
      <c r="C14">
        <v>49</v>
      </c>
      <c r="D14" t="s">
        <v>410</v>
      </c>
      <c r="E14">
        <v>186</v>
      </c>
      <c r="F14" t="str">
        <f t="shared" si="0"/>
        <v>Large C&amp;I</v>
      </c>
      <c r="G14">
        <f t="shared" si="1"/>
        <v>2</v>
      </c>
      <c r="H14" t="str">
        <f t="shared" si="2"/>
        <v>G</v>
      </c>
      <c r="J14" s="147" t="s">
        <v>33</v>
      </c>
      <c r="K14" s="146">
        <v>1583</v>
      </c>
      <c r="L14" s="146">
        <v>993</v>
      </c>
    </row>
    <row r="15" spans="1:12" x14ac:dyDescent="0.3">
      <c r="A15" t="s">
        <v>53</v>
      </c>
      <c r="B15" s="143">
        <v>44555</v>
      </c>
      <c r="C15">
        <v>49</v>
      </c>
      <c r="D15" t="s">
        <v>403</v>
      </c>
      <c r="E15">
        <v>1583</v>
      </c>
      <c r="F15" t="str">
        <f t="shared" si="0"/>
        <v>Medium C&amp;I</v>
      </c>
      <c r="G15">
        <f t="shared" si="1"/>
        <v>2</v>
      </c>
      <c r="H15" t="str">
        <f t="shared" si="2"/>
        <v>E</v>
      </c>
      <c r="J15" s="147" t="s">
        <v>30</v>
      </c>
      <c r="K15" s="146">
        <v>79409</v>
      </c>
      <c r="L15" s="146">
        <v>47115</v>
      </c>
    </row>
    <row r="16" spans="1:12" x14ac:dyDescent="0.3">
      <c r="A16" t="s">
        <v>53</v>
      </c>
      <c r="B16" s="143">
        <v>44555</v>
      </c>
      <c r="C16">
        <v>49</v>
      </c>
      <c r="D16" t="s">
        <v>411</v>
      </c>
      <c r="E16">
        <v>2</v>
      </c>
      <c r="F16" t="str">
        <f t="shared" si="0"/>
        <v>OTHER</v>
      </c>
      <c r="G16">
        <f t="shared" si="1"/>
        <v>2</v>
      </c>
      <c r="H16" t="str">
        <f t="shared" si="2"/>
        <v>G</v>
      </c>
      <c r="J16" s="147" t="s">
        <v>32</v>
      </c>
      <c r="K16" s="146">
        <v>10277</v>
      </c>
      <c r="L16" s="146">
        <v>3755</v>
      </c>
    </row>
    <row r="17" spans="1:12" x14ac:dyDescent="0.3">
      <c r="A17" t="s">
        <v>53</v>
      </c>
      <c r="B17" s="143">
        <v>44555</v>
      </c>
      <c r="C17">
        <v>49</v>
      </c>
      <c r="D17" t="s">
        <v>409</v>
      </c>
      <c r="E17">
        <v>993</v>
      </c>
      <c r="F17" t="str">
        <f t="shared" si="0"/>
        <v>Medium C&amp;I</v>
      </c>
      <c r="G17">
        <f t="shared" si="1"/>
        <v>2</v>
      </c>
      <c r="H17" t="str">
        <f t="shared" si="2"/>
        <v>G</v>
      </c>
      <c r="J17" s="145">
        <v>3</v>
      </c>
      <c r="K17" s="146"/>
      <c r="L17" s="146"/>
    </row>
    <row r="18" spans="1:12" x14ac:dyDescent="0.3">
      <c r="A18" t="s">
        <v>53</v>
      </c>
      <c r="B18" s="143">
        <v>44555</v>
      </c>
      <c r="C18">
        <v>49</v>
      </c>
      <c r="D18" t="s">
        <v>406</v>
      </c>
      <c r="E18">
        <v>47115</v>
      </c>
      <c r="F18" t="str">
        <f t="shared" si="0"/>
        <v>Residential</v>
      </c>
      <c r="G18">
        <f t="shared" si="1"/>
        <v>2</v>
      </c>
      <c r="H18" t="str">
        <f t="shared" si="2"/>
        <v>G</v>
      </c>
      <c r="J18" s="147" t="s">
        <v>34</v>
      </c>
      <c r="K18" s="146">
        <v>145</v>
      </c>
      <c r="L18" s="146">
        <v>136</v>
      </c>
    </row>
    <row r="19" spans="1:12" x14ac:dyDescent="0.3">
      <c r="A19" t="s">
        <v>53</v>
      </c>
      <c r="B19" s="143">
        <v>44555</v>
      </c>
      <c r="C19">
        <v>49</v>
      </c>
      <c r="D19" t="s">
        <v>407</v>
      </c>
      <c r="E19">
        <v>9673</v>
      </c>
      <c r="F19" t="str">
        <f t="shared" si="0"/>
        <v>Low Income Residential</v>
      </c>
      <c r="G19">
        <f t="shared" si="1"/>
        <v>2</v>
      </c>
      <c r="H19" t="str">
        <f t="shared" si="2"/>
        <v>G</v>
      </c>
      <c r="J19" s="147" t="s">
        <v>31</v>
      </c>
      <c r="K19" s="146">
        <v>2477</v>
      </c>
      <c r="L19" s="146">
        <v>1736</v>
      </c>
    </row>
    <row r="20" spans="1:12" x14ac:dyDescent="0.3">
      <c r="A20" t="s">
        <v>53</v>
      </c>
      <c r="B20" s="143">
        <v>44555</v>
      </c>
      <c r="C20">
        <v>49</v>
      </c>
      <c r="D20" t="s">
        <v>400</v>
      </c>
      <c r="E20">
        <v>79409</v>
      </c>
      <c r="F20" t="str">
        <f t="shared" si="0"/>
        <v>Residential</v>
      </c>
      <c r="G20">
        <f t="shared" si="1"/>
        <v>2</v>
      </c>
      <c r="H20" t="str">
        <f t="shared" si="2"/>
        <v>E</v>
      </c>
      <c r="J20" s="147" t="s">
        <v>33</v>
      </c>
      <c r="K20" s="146">
        <v>1035</v>
      </c>
      <c r="L20" s="146">
        <v>706</v>
      </c>
    </row>
    <row r="21" spans="1:12" x14ac:dyDescent="0.3">
      <c r="A21" t="s">
        <v>53</v>
      </c>
      <c r="B21" s="143">
        <v>44555</v>
      </c>
      <c r="C21">
        <v>49</v>
      </c>
      <c r="D21" t="s">
        <v>404</v>
      </c>
      <c r="E21">
        <v>205</v>
      </c>
      <c r="F21" t="str">
        <f t="shared" si="0"/>
        <v>Large C&amp;I</v>
      </c>
      <c r="G21">
        <f t="shared" si="1"/>
        <v>2</v>
      </c>
      <c r="H21" t="str">
        <f t="shared" si="2"/>
        <v>E</v>
      </c>
      <c r="J21" s="147" t="s">
        <v>30</v>
      </c>
      <c r="K21" s="146">
        <v>32251</v>
      </c>
      <c r="L21" s="146">
        <v>19998</v>
      </c>
    </row>
    <row r="22" spans="1:12" x14ac:dyDescent="0.3">
      <c r="A22" t="s">
        <v>53</v>
      </c>
      <c r="B22" s="143">
        <v>44555</v>
      </c>
      <c r="C22">
        <v>49</v>
      </c>
      <c r="D22" t="s">
        <v>408</v>
      </c>
      <c r="E22">
        <v>3755</v>
      </c>
      <c r="F22" t="str">
        <f t="shared" si="0"/>
        <v>Small C&amp;I</v>
      </c>
      <c r="G22">
        <f t="shared" si="1"/>
        <v>2</v>
      </c>
      <c r="H22" t="str">
        <f t="shared" si="2"/>
        <v>G</v>
      </c>
      <c r="J22" s="147" t="s">
        <v>32</v>
      </c>
      <c r="K22" s="146">
        <v>5254</v>
      </c>
      <c r="L22" s="146">
        <v>2303</v>
      </c>
    </row>
    <row r="23" spans="1:12" x14ac:dyDescent="0.3">
      <c r="A23" t="s">
        <v>53</v>
      </c>
      <c r="B23" s="143">
        <v>44555</v>
      </c>
      <c r="C23">
        <v>49</v>
      </c>
      <c r="D23" t="s">
        <v>401</v>
      </c>
      <c r="E23">
        <v>14354</v>
      </c>
      <c r="F23" t="str">
        <f t="shared" si="0"/>
        <v>Low Income Residential</v>
      </c>
      <c r="G23">
        <f t="shared" si="1"/>
        <v>2</v>
      </c>
      <c r="H23" t="str">
        <f t="shared" si="2"/>
        <v>E</v>
      </c>
      <c r="J23" s="145">
        <v>4</v>
      </c>
      <c r="K23" s="146"/>
      <c r="L23" s="146"/>
    </row>
    <row r="24" spans="1:12" x14ac:dyDescent="0.3">
      <c r="A24" t="s">
        <v>53</v>
      </c>
      <c r="B24" s="143">
        <v>44555</v>
      </c>
      <c r="C24">
        <v>49</v>
      </c>
      <c r="D24" t="s">
        <v>402</v>
      </c>
      <c r="E24">
        <v>10277</v>
      </c>
      <c r="F24" t="str">
        <f t="shared" si="0"/>
        <v>Small C&amp;I</v>
      </c>
      <c r="G24">
        <f t="shared" si="1"/>
        <v>2</v>
      </c>
      <c r="H24" t="str">
        <f t="shared" si="2"/>
        <v>E</v>
      </c>
      <c r="J24" s="147" t="s">
        <v>34</v>
      </c>
      <c r="K24" s="146">
        <v>34</v>
      </c>
      <c r="L24" s="146">
        <v>24</v>
      </c>
    </row>
    <row r="25" spans="1:12" x14ac:dyDescent="0.3">
      <c r="A25" t="s">
        <v>50</v>
      </c>
      <c r="B25" s="143">
        <v>44555</v>
      </c>
      <c r="C25">
        <v>49</v>
      </c>
      <c r="D25" t="s">
        <v>403</v>
      </c>
      <c r="E25">
        <v>1035</v>
      </c>
      <c r="F25" t="str">
        <f t="shared" si="0"/>
        <v>Medium C&amp;I</v>
      </c>
      <c r="G25">
        <f t="shared" si="1"/>
        <v>3</v>
      </c>
      <c r="H25" t="str">
        <f t="shared" si="2"/>
        <v>E</v>
      </c>
      <c r="J25" s="147" t="s">
        <v>31</v>
      </c>
      <c r="K25" s="146">
        <v>1648</v>
      </c>
      <c r="L25" s="146">
        <v>908</v>
      </c>
    </row>
    <row r="26" spans="1:12" x14ac:dyDescent="0.3">
      <c r="A26" t="s">
        <v>50</v>
      </c>
      <c r="B26" s="143">
        <v>44555</v>
      </c>
      <c r="C26">
        <v>49</v>
      </c>
      <c r="D26" t="s">
        <v>406</v>
      </c>
      <c r="E26">
        <v>19998</v>
      </c>
      <c r="F26" t="str">
        <f t="shared" si="0"/>
        <v>Residential</v>
      </c>
      <c r="G26">
        <f t="shared" si="1"/>
        <v>3</v>
      </c>
      <c r="H26" t="str">
        <f t="shared" si="2"/>
        <v>G</v>
      </c>
      <c r="J26" s="147" t="s">
        <v>33</v>
      </c>
      <c r="K26" s="146">
        <v>237</v>
      </c>
      <c r="L26" s="146">
        <v>136</v>
      </c>
    </row>
    <row r="27" spans="1:12" x14ac:dyDescent="0.3">
      <c r="A27" t="s">
        <v>50</v>
      </c>
      <c r="B27" s="143">
        <v>44555</v>
      </c>
      <c r="C27">
        <v>49</v>
      </c>
      <c r="D27" t="s">
        <v>407</v>
      </c>
      <c r="E27">
        <v>1736</v>
      </c>
      <c r="F27" t="str">
        <f t="shared" si="0"/>
        <v>Low Income Residential</v>
      </c>
      <c r="G27">
        <f t="shared" si="1"/>
        <v>3</v>
      </c>
      <c r="H27" t="str">
        <f t="shared" si="2"/>
        <v>G</v>
      </c>
      <c r="J27" s="147" t="s">
        <v>30</v>
      </c>
      <c r="K27" s="146">
        <v>12545</v>
      </c>
      <c r="L27" s="146">
        <v>5870</v>
      </c>
    </row>
    <row r="28" spans="1:12" x14ac:dyDescent="0.3">
      <c r="A28" t="s">
        <v>50</v>
      </c>
      <c r="B28" s="143">
        <v>44555</v>
      </c>
      <c r="C28">
        <v>49</v>
      </c>
      <c r="D28" t="s">
        <v>410</v>
      </c>
      <c r="E28">
        <v>136</v>
      </c>
      <c r="F28" t="str">
        <f t="shared" si="0"/>
        <v>Large C&amp;I</v>
      </c>
      <c r="G28">
        <f t="shared" si="1"/>
        <v>3</v>
      </c>
      <c r="H28" t="str">
        <f t="shared" si="2"/>
        <v>G</v>
      </c>
      <c r="J28" s="147" t="s">
        <v>32</v>
      </c>
      <c r="K28" s="146">
        <v>1845</v>
      </c>
      <c r="L28" s="146">
        <v>559</v>
      </c>
    </row>
    <row r="29" spans="1:12" x14ac:dyDescent="0.3">
      <c r="A29" t="s">
        <v>50</v>
      </c>
      <c r="B29" s="143">
        <v>44555</v>
      </c>
      <c r="C29">
        <v>49</v>
      </c>
      <c r="D29" t="s">
        <v>409</v>
      </c>
      <c r="E29">
        <v>706</v>
      </c>
      <c r="F29" t="str">
        <f t="shared" si="0"/>
        <v>Medium C&amp;I</v>
      </c>
      <c r="G29">
        <f t="shared" si="1"/>
        <v>3</v>
      </c>
      <c r="H29" t="str">
        <f t="shared" si="2"/>
        <v>G</v>
      </c>
      <c r="J29" s="145">
        <v>5</v>
      </c>
      <c r="K29" s="146"/>
      <c r="L29" s="146"/>
    </row>
    <row r="30" spans="1:12" x14ac:dyDescent="0.3">
      <c r="A30" t="s">
        <v>50</v>
      </c>
      <c r="B30" s="143">
        <v>44555</v>
      </c>
      <c r="C30">
        <v>49</v>
      </c>
      <c r="D30" t="s">
        <v>400</v>
      </c>
      <c r="E30">
        <v>32251</v>
      </c>
      <c r="F30" t="str">
        <f t="shared" si="0"/>
        <v>Residential</v>
      </c>
      <c r="G30">
        <f t="shared" si="1"/>
        <v>3</v>
      </c>
      <c r="H30" t="str">
        <f t="shared" si="2"/>
        <v>E</v>
      </c>
      <c r="J30" s="147" t="s">
        <v>34</v>
      </c>
      <c r="K30" s="146">
        <v>26</v>
      </c>
      <c r="L30" s="146">
        <v>26</v>
      </c>
    </row>
    <row r="31" spans="1:12" x14ac:dyDescent="0.3">
      <c r="A31" t="s">
        <v>50</v>
      </c>
      <c r="B31" s="143">
        <v>44555</v>
      </c>
      <c r="C31">
        <v>49</v>
      </c>
      <c r="D31" t="s">
        <v>404</v>
      </c>
      <c r="E31">
        <v>145</v>
      </c>
      <c r="F31" t="str">
        <f t="shared" si="0"/>
        <v>Large C&amp;I</v>
      </c>
      <c r="G31">
        <f t="shared" si="1"/>
        <v>3</v>
      </c>
      <c r="H31" t="str">
        <f t="shared" si="2"/>
        <v>E</v>
      </c>
      <c r="J31" s="147" t="s">
        <v>31</v>
      </c>
      <c r="K31" s="146">
        <v>10229</v>
      </c>
      <c r="L31" s="146">
        <v>7029</v>
      </c>
    </row>
    <row r="32" spans="1:12" x14ac:dyDescent="0.3">
      <c r="A32" t="s">
        <v>50</v>
      </c>
      <c r="B32" s="143">
        <v>44555</v>
      </c>
      <c r="C32">
        <v>49</v>
      </c>
      <c r="D32" t="s">
        <v>408</v>
      </c>
      <c r="E32">
        <v>2303</v>
      </c>
      <c r="F32" t="str">
        <f t="shared" si="0"/>
        <v>Small C&amp;I</v>
      </c>
      <c r="G32">
        <f t="shared" si="1"/>
        <v>3</v>
      </c>
      <c r="H32" t="str">
        <f t="shared" si="2"/>
        <v>G</v>
      </c>
      <c r="J32" s="147" t="s">
        <v>33</v>
      </c>
      <c r="K32" s="146">
        <v>311</v>
      </c>
      <c r="L32" s="146">
        <v>151</v>
      </c>
    </row>
    <row r="33" spans="1:12" x14ac:dyDescent="0.3">
      <c r="A33" t="s">
        <v>50</v>
      </c>
      <c r="B33" s="143">
        <v>44555</v>
      </c>
      <c r="C33">
        <v>49</v>
      </c>
      <c r="D33" t="s">
        <v>401</v>
      </c>
      <c r="E33">
        <v>2477</v>
      </c>
      <c r="F33" t="str">
        <f t="shared" si="0"/>
        <v>Low Income Residential</v>
      </c>
      <c r="G33">
        <f t="shared" si="1"/>
        <v>3</v>
      </c>
      <c r="H33" t="str">
        <f t="shared" si="2"/>
        <v>E</v>
      </c>
      <c r="J33" s="147" t="s">
        <v>30</v>
      </c>
      <c r="K33" s="146">
        <v>34613</v>
      </c>
      <c r="L33" s="146">
        <v>21247</v>
      </c>
    </row>
    <row r="34" spans="1:12" x14ac:dyDescent="0.3">
      <c r="A34" t="s">
        <v>50</v>
      </c>
      <c r="B34" s="143">
        <v>44555</v>
      </c>
      <c r="C34">
        <v>49</v>
      </c>
      <c r="D34" t="s">
        <v>402</v>
      </c>
      <c r="E34">
        <v>5254</v>
      </c>
      <c r="F34" t="str">
        <f t="shared" si="0"/>
        <v>Small C&amp;I</v>
      </c>
      <c r="G34">
        <f t="shared" si="1"/>
        <v>3</v>
      </c>
      <c r="H34" t="str">
        <f t="shared" si="2"/>
        <v>E</v>
      </c>
      <c r="J34" s="147" t="s">
        <v>32</v>
      </c>
      <c r="K34" s="146">
        <v>3178</v>
      </c>
      <c r="L34" s="146">
        <v>893</v>
      </c>
    </row>
    <row r="35" spans="1:12" x14ac:dyDescent="0.3">
      <c r="A35" t="s">
        <v>43</v>
      </c>
      <c r="B35" s="143">
        <v>44555</v>
      </c>
      <c r="C35">
        <v>49</v>
      </c>
      <c r="D35" t="s">
        <v>410</v>
      </c>
      <c r="E35">
        <v>24</v>
      </c>
      <c r="F35" t="str">
        <f t="shared" si="0"/>
        <v>Large C&amp;I</v>
      </c>
      <c r="G35">
        <f t="shared" si="1"/>
        <v>4</v>
      </c>
      <c r="H35" t="str">
        <f t="shared" si="2"/>
        <v>G</v>
      </c>
      <c r="J35" s="145">
        <v>6</v>
      </c>
      <c r="K35" s="146"/>
      <c r="L35" s="146"/>
    </row>
    <row r="36" spans="1:12" x14ac:dyDescent="0.3">
      <c r="A36" t="s">
        <v>43</v>
      </c>
      <c r="B36" s="143">
        <v>44555</v>
      </c>
      <c r="C36">
        <v>49</v>
      </c>
      <c r="D36" t="s">
        <v>403</v>
      </c>
      <c r="E36">
        <v>237</v>
      </c>
      <c r="F36" t="str">
        <f t="shared" si="0"/>
        <v>Medium C&amp;I</v>
      </c>
      <c r="G36">
        <f t="shared" si="1"/>
        <v>4</v>
      </c>
      <c r="H36" t="str">
        <f t="shared" si="2"/>
        <v>E</v>
      </c>
      <c r="J36" s="147" t="s">
        <v>34</v>
      </c>
      <c r="K36" s="146">
        <v>3700145</v>
      </c>
      <c r="L36" s="146">
        <v>918130</v>
      </c>
    </row>
    <row r="37" spans="1:12" x14ac:dyDescent="0.3">
      <c r="A37" t="s">
        <v>43</v>
      </c>
      <c r="B37" s="143">
        <v>44555</v>
      </c>
      <c r="C37">
        <v>49</v>
      </c>
      <c r="D37" t="s">
        <v>411</v>
      </c>
      <c r="E37">
        <v>2</v>
      </c>
      <c r="F37" t="str">
        <f t="shared" si="0"/>
        <v>OTHER</v>
      </c>
      <c r="G37">
        <f t="shared" si="1"/>
        <v>4</v>
      </c>
      <c r="H37" t="str">
        <f t="shared" si="2"/>
        <v>G</v>
      </c>
      <c r="J37" s="147" t="s">
        <v>31</v>
      </c>
      <c r="K37" s="146">
        <v>1293512</v>
      </c>
      <c r="L37" s="146">
        <v>602798</v>
      </c>
    </row>
    <row r="38" spans="1:12" x14ac:dyDescent="0.3">
      <c r="A38" t="s">
        <v>43</v>
      </c>
      <c r="B38" s="143">
        <v>44555</v>
      </c>
      <c r="C38">
        <v>49</v>
      </c>
      <c r="D38" t="s">
        <v>409</v>
      </c>
      <c r="E38">
        <v>136</v>
      </c>
      <c r="F38" t="str">
        <f t="shared" si="0"/>
        <v>Medium C&amp;I</v>
      </c>
      <c r="G38">
        <f t="shared" si="1"/>
        <v>4</v>
      </c>
      <c r="H38" t="str">
        <f t="shared" si="2"/>
        <v>G</v>
      </c>
      <c r="J38" s="147" t="s">
        <v>33</v>
      </c>
      <c r="K38" s="146">
        <v>3303272</v>
      </c>
      <c r="L38" s="146">
        <v>667271</v>
      </c>
    </row>
    <row r="39" spans="1:12" x14ac:dyDescent="0.3">
      <c r="A39" t="s">
        <v>43</v>
      </c>
      <c r="B39" s="143">
        <v>44555</v>
      </c>
      <c r="C39">
        <v>49</v>
      </c>
      <c r="D39" t="s">
        <v>402</v>
      </c>
      <c r="E39">
        <v>1845</v>
      </c>
      <c r="F39" t="str">
        <f t="shared" si="0"/>
        <v>Small C&amp;I</v>
      </c>
      <c r="G39">
        <f t="shared" si="1"/>
        <v>4</v>
      </c>
      <c r="H39" t="str">
        <f t="shared" si="2"/>
        <v>E</v>
      </c>
      <c r="J39" s="147" t="s">
        <v>30</v>
      </c>
      <c r="K39" s="146">
        <v>8720212</v>
      </c>
      <c r="L39" s="146">
        <v>3397618</v>
      </c>
    </row>
    <row r="40" spans="1:12" x14ac:dyDescent="0.3">
      <c r="A40" t="s">
        <v>43</v>
      </c>
      <c r="B40" s="143">
        <v>44555</v>
      </c>
      <c r="C40">
        <v>49</v>
      </c>
      <c r="D40" t="s">
        <v>406</v>
      </c>
      <c r="E40">
        <v>5870</v>
      </c>
      <c r="F40" t="str">
        <f t="shared" si="0"/>
        <v>Residential</v>
      </c>
      <c r="G40">
        <f t="shared" si="1"/>
        <v>4</v>
      </c>
      <c r="H40" t="str">
        <f t="shared" si="2"/>
        <v>G</v>
      </c>
      <c r="J40" s="147" t="s">
        <v>32</v>
      </c>
      <c r="K40" s="146">
        <v>1917164</v>
      </c>
      <c r="L40" s="146">
        <v>382060</v>
      </c>
    </row>
    <row r="41" spans="1:12" x14ac:dyDescent="0.3">
      <c r="A41" t="s">
        <v>43</v>
      </c>
      <c r="B41" s="143">
        <v>44555</v>
      </c>
      <c r="C41">
        <v>49</v>
      </c>
      <c r="D41" t="s">
        <v>407</v>
      </c>
      <c r="E41">
        <v>908</v>
      </c>
      <c r="F41" t="str">
        <f t="shared" si="0"/>
        <v>Low Income Residential</v>
      </c>
      <c r="G41">
        <f t="shared" si="1"/>
        <v>4</v>
      </c>
      <c r="H41" t="str">
        <f t="shared" si="2"/>
        <v>G</v>
      </c>
      <c r="J41" s="145">
        <v>7</v>
      </c>
      <c r="K41" s="146"/>
      <c r="L41" s="146"/>
    </row>
    <row r="42" spans="1:12" x14ac:dyDescent="0.3">
      <c r="A42" t="s">
        <v>43</v>
      </c>
      <c r="B42" s="143">
        <v>44555</v>
      </c>
      <c r="C42">
        <v>49</v>
      </c>
      <c r="D42" t="s">
        <v>401</v>
      </c>
      <c r="E42">
        <v>1648</v>
      </c>
      <c r="F42" t="str">
        <f t="shared" si="0"/>
        <v>Low Income Residential</v>
      </c>
      <c r="G42">
        <f t="shared" si="1"/>
        <v>4</v>
      </c>
      <c r="H42" t="str">
        <f t="shared" si="2"/>
        <v>E</v>
      </c>
      <c r="J42" s="147" t="s">
        <v>34</v>
      </c>
      <c r="K42" s="146">
        <v>1218986</v>
      </c>
      <c r="L42" s="146">
        <v>117185</v>
      </c>
    </row>
    <row r="43" spans="1:12" x14ac:dyDescent="0.3">
      <c r="A43" t="s">
        <v>43</v>
      </c>
      <c r="B43" s="143">
        <v>44555</v>
      </c>
      <c r="C43">
        <v>49</v>
      </c>
      <c r="D43" t="s">
        <v>400</v>
      </c>
      <c r="E43">
        <v>12545</v>
      </c>
      <c r="F43" t="str">
        <f t="shared" si="0"/>
        <v>Residential</v>
      </c>
      <c r="G43">
        <f t="shared" si="1"/>
        <v>4</v>
      </c>
      <c r="H43" t="str">
        <f t="shared" si="2"/>
        <v>E</v>
      </c>
      <c r="J43" s="147" t="s">
        <v>31</v>
      </c>
      <c r="K43" s="146">
        <v>1262772</v>
      </c>
      <c r="L43" s="146">
        <v>307199</v>
      </c>
    </row>
    <row r="44" spans="1:12" x14ac:dyDescent="0.3">
      <c r="A44" t="s">
        <v>43</v>
      </c>
      <c r="B44" s="143">
        <v>44555</v>
      </c>
      <c r="C44">
        <v>49</v>
      </c>
      <c r="D44" t="s">
        <v>404</v>
      </c>
      <c r="E44">
        <v>34</v>
      </c>
      <c r="F44" t="str">
        <f t="shared" si="0"/>
        <v>Large C&amp;I</v>
      </c>
      <c r="G44">
        <f t="shared" si="1"/>
        <v>4</v>
      </c>
      <c r="H44" t="str">
        <f t="shared" si="2"/>
        <v>E</v>
      </c>
      <c r="J44" s="147" t="s">
        <v>33</v>
      </c>
      <c r="K44" s="146">
        <v>951031</v>
      </c>
      <c r="L44" s="146">
        <v>125925</v>
      </c>
    </row>
    <row r="45" spans="1:12" x14ac:dyDescent="0.3">
      <c r="A45" t="s">
        <v>43</v>
      </c>
      <c r="B45" s="143">
        <v>44555</v>
      </c>
      <c r="C45">
        <v>49</v>
      </c>
      <c r="D45" t="s">
        <v>408</v>
      </c>
      <c r="E45">
        <v>559</v>
      </c>
      <c r="F45" t="str">
        <f t="shared" si="0"/>
        <v>Small C&amp;I</v>
      </c>
      <c r="G45">
        <f t="shared" si="1"/>
        <v>4</v>
      </c>
      <c r="H45" t="str">
        <f t="shared" si="2"/>
        <v>G</v>
      </c>
      <c r="J45" s="147" t="s">
        <v>30</v>
      </c>
      <c r="K45" s="146">
        <v>5995744</v>
      </c>
      <c r="L45" s="146">
        <v>1272020</v>
      </c>
    </row>
    <row r="46" spans="1:12" x14ac:dyDescent="0.3">
      <c r="A46" t="s">
        <v>46</v>
      </c>
      <c r="B46" s="143">
        <v>44555</v>
      </c>
      <c r="C46">
        <v>49</v>
      </c>
      <c r="D46" t="s">
        <v>410</v>
      </c>
      <c r="E46">
        <v>26</v>
      </c>
      <c r="F46" t="str">
        <f t="shared" si="0"/>
        <v>Large C&amp;I</v>
      </c>
      <c r="G46">
        <f t="shared" si="1"/>
        <v>5</v>
      </c>
      <c r="H46" t="str">
        <f t="shared" si="2"/>
        <v>G</v>
      </c>
      <c r="J46" s="147" t="s">
        <v>32</v>
      </c>
      <c r="K46" s="146">
        <v>886312</v>
      </c>
      <c r="L46" s="146">
        <v>87608</v>
      </c>
    </row>
    <row r="47" spans="1:12" x14ac:dyDescent="0.3">
      <c r="A47" t="s">
        <v>46</v>
      </c>
      <c r="B47" s="143">
        <v>44555</v>
      </c>
      <c r="C47">
        <v>49</v>
      </c>
      <c r="D47" t="s">
        <v>403</v>
      </c>
      <c r="E47">
        <v>311</v>
      </c>
      <c r="F47" t="str">
        <f t="shared" si="0"/>
        <v>Medium C&amp;I</v>
      </c>
      <c r="G47">
        <f t="shared" si="1"/>
        <v>5</v>
      </c>
      <c r="H47" t="str">
        <f t="shared" si="2"/>
        <v>E</v>
      </c>
      <c r="J47" s="145">
        <v>8</v>
      </c>
      <c r="K47" s="146"/>
      <c r="L47" s="146"/>
    </row>
    <row r="48" spans="1:12" x14ac:dyDescent="0.3">
      <c r="A48" t="s">
        <v>46</v>
      </c>
      <c r="B48" s="143">
        <v>44555</v>
      </c>
      <c r="C48">
        <v>49</v>
      </c>
      <c r="D48" t="s">
        <v>409</v>
      </c>
      <c r="E48">
        <v>151</v>
      </c>
      <c r="F48" t="str">
        <f t="shared" si="0"/>
        <v>Medium C&amp;I</v>
      </c>
      <c r="G48">
        <f t="shared" si="1"/>
        <v>5</v>
      </c>
      <c r="H48" t="str">
        <f t="shared" si="2"/>
        <v>G</v>
      </c>
      <c r="J48" s="147" t="s">
        <v>34</v>
      </c>
      <c r="K48" s="146">
        <v>1210643</v>
      </c>
      <c r="L48" s="146">
        <v>723945</v>
      </c>
    </row>
    <row r="49" spans="1:12" x14ac:dyDescent="0.3">
      <c r="A49" t="s">
        <v>46</v>
      </c>
      <c r="B49" s="143">
        <v>44555</v>
      </c>
      <c r="C49">
        <v>49</v>
      </c>
      <c r="D49" t="s">
        <v>406</v>
      </c>
      <c r="E49">
        <v>21247</v>
      </c>
      <c r="F49" t="str">
        <f t="shared" si="0"/>
        <v>Residential</v>
      </c>
      <c r="G49">
        <f t="shared" si="1"/>
        <v>5</v>
      </c>
      <c r="H49" t="str">
        <f t="shared" si="2"/>
        <v>G</v>
      </c>
      <c r="J49" s="147" t="s">
        <v>31</v>
      </c>
      <c r="K49" s="146">
        <v>16730566</v>
      </c>
      <c r="L49" s="146">
        <v>8574251</v>
      </c>
    </row>
    <row r="50" spans="1:12" x14ac:dyDescent="0.3">
      <c r="A50" t="s">
        <v>46</v>
      </c>
      <c r="B50" s="143">
        <v>44555</v>
      </c>
      <c r="C50">
        <v>49</v>
      </c>
      <c r="D50" t="s">
        <v>407</v>
      </c>
      <c r="E50">
        <v>7029</v>
      </c>
      <c r="F50" t="str">
        <f t="shared" si="0"/>
        <v>Low Income Residential</v>
      </c>
      <c r="G50">
        <f t="shared" si="1"/>
        <v>5</v>
      </c>
      <c r="H50" t="str">
        <f t="shared" si="2"/>
        <v>G</v>
      </c>
      <c r="J50" s="147" t="s">
        <v>33</v>
      </c>
      <c r="K50" s="146">
        <v>1987519</v>
      </c>
      <c r="L50" s="146">
        <v>756768</v>
      </c>
    </row>
    <row r="51" spans="1:12" x14ac:dyDescent="0.3">
      <c r="A51" t="s">
        <v>46</v>
      </c>
      <c r="B51" s="143">
        <v>44555</v>
      </c>
      <c r="C51">
        <v>49</v>
      </c>
      <c r="D51" t="s">
        <v>401</v>
      </c>
      <c r="E51">
        <v>10229</v>
      </c>
      <c r="F51" t="str">
        <f t="shared" si="0"/>
        <v>Low Income Residential</v>
      </c>
      <c r="G51">
        <f t="shared" si="1"/>
        <v>5</v>
      </c>
      <c r="H51" t="str">
        <f t="shared" si="2"/>
        <v>E</v>
      </c>
      <c r="J51" s="147" t="s">
        <v>30</v>
      </c>
      <c r="K51" s="146">
        <v>43971516</v>
      </c>
      <c r="L51" s="146">
        <v>21871672</v>
      </c>
    </row>
    <row r="52" spans="1:12" x14ac:dyDescent="0.3">
      <c r="A52" t="s">
        <v>46</v>
      </c>
      <c r="B52" s="143">
        <v>44555</v>
      </c>
      <c r="C52">
        <v>49</v>
      </c>
      <c r="D52" t="s">
        <v>402</v>
      </c>
      <c r="E52">
        <v>3178</v>
      </c>
      <c r="F52" t="str">
        <f t="shared" si="0"/>
        <v>Small C&amp;I</v>
      </c>
      <c r="G52">
        <f t="shared" si="1"/>
        <v>5</v>
      </c>
      <c r="H52" t="str">
        <f t="shared" si="2"/>
        <v>E</v>
      </c>
      <c r="J52" s="147" t="s">
        <v>32</v>
      </c>
      <c r="K52" s="146">
        <v>4237380</v>
      </c>
      <c r="L52" s="146">
        <v>772161</v>
      </c>
    </row>
    <row r="53" spans="1:12" x14ac:dyDescent="0.3">
      <c r="A53" t="s">
        <v>46</v>
      </c>
      <c r="B53" s="143">
        <v>44555</v>
      </c>
      <c r="C53">
        <v>49</v>
      </c>
      <c r="D53" t="s">
        <v>400</v>
      </c>
      <c r="E53">
        <v>34613</v>
      </c>
      <c r="F53" t="str">
        <f t="shared" si="0"/>
        <v>Residential</v>
      </c>
      <c r="G53">
        <f t="shared" si="1"/>
        <v>5</v>
      </c>
      <c r="H53" t="str">
        <f t="shared" si="2"/>
        <v>E</v>
      </c>
      <c r="J53" s="145">
        <v>9</v>
      </c>
      <c r="K53" s="146"/>
      <c r="L53" s="146"/>
    </row>
    <row r="54" spans="1:12" x14ac:dyDescent="0.3">
      <c r="A54" t="s">
        <v>46</v>
      </c>
      <c r="B54" s="143">
        <v>44555</v>
      </c>
      <c r="C54">
        <v>49</v>
      </c>
      <c r="D54" t="s">
        <v>404</v>
      </c>
      <c r="E54">
        <v>26</v>
      </c>
      <c r="F54" t="str">
        <f t="shared" si="0"/>
        <v>Large C&amp;I</v>
      </c>
      <c r="G54">
        <f t="shared" si="1"/>
        <v>5</v>
      </c>
      <c r="H54" t="str">
        <f t="shared" si="2"/>
        <v>E</v>
      </c>
      <c r="J54" s="147" t="s">
        <v>34</v>
      </c>
      <c r="K54" s="146">
        <v>6129774</v>
      </c>
      <c r="L54" s="146">
        <v>1759259</v>
      </c>
    </row>
    <row r="55" spans="1:12" x14ac:dyDescent="0.3">
      <c r="A55" t="s">
        <v>46</v>
      </c>
      <c r="B55" s="143">
        <v>44555</v>
      </c>
      <c r="C55">
        <v>49</v>
      </c>
      <c r="D55" t="s">
        <v>408</v>
      </c>
      <c r="E55">
        <v>893</v>
      </c>
      <c r="F55" t="str">
        <f t="shared" si="0"/>
        <v>Small C&amp;I</v>
      </c>
      <c r="G55">
        <f t="shared" si="1"/>
        <v>5</v>
      </c>
      <c r="H55" t="str">
        <f t="shared" si="2"/>
        <v>G</v>
      </c>
      <c r="J55" s="147" t="s">
        <v>31</v>
      </c>
      <c r="K55" s="146">
        <v>19286851</v>
      </c>
      <c r="L55" s="146">
        <v>9484249</v>
      </c>
    </row>
    <row r="56" spans="1:12" x14ac:dyDescent="0.3">
      <c r="A56" t="s">
        <v>47</v>
      </c>
      <c r="B56" s="143">
        <v>44555</v>
      </c>
      <c r="C56">
        <v>49</v>
      </c>
      <c r="D56" t="s">
        <v>410</v>
      </c>
      <c r="E56">
        <v>918130</v>
      </c>
      <c r="F56" t="str">
        <f t="shared" si="0"/>
        <v>Large C&amp;I</v>
      </c>
      <c r="G56">
        <f t="shared" si="1"/>
        <v>6</v>
      </c>
      <c r="H56" t="str">
        <f t="shared" si="2"/>
        <v>G</v>
      </c>
      <c r="J56" s="147" t="s">
        <v>33</v>
      </c>
      <c r="K56" s="146">
        <v>6241822</v>
      </c>
      <c r="L56" s="146">
        <v>1549965</v>
      </c>
    </row>
    <row r="57" spans="1:12" x14ac:dyDescent="0.3">
      <c r="A57" t="s">
        <v>47</v>
      </c>
      <c r="B57" s="143">
        <v>44555</v>
      </c>
      <c r="C57">
        <v>49</v>
      </c>
      <c r="D57" t="s">
        <v>409</v>
      </c>
      <c r="E57">
        <v>667271</v>
      </c>
      <c r="F57" t="str">
        <f t="shared" si="0"/>
        <v>Medium C&amp;I</v>
      </c>
      <c r="G57">
        <f t="shared" si="1"/>
        <v>6</v>
      </c>
      <c r="H57" t="str">
        <f t="shared" si="2"/>
        <v>G</v>
      </c>
      <c r="J57" s="147" t="s">
        <v>30</v>
      </c>
      <c r="K57" s="146">
        <v>58687471</v>
      </c>
      <c r="L57" s="146">
        <v>26541310</v>
      </c>
    </row>
    <row r="58" spans="1:12" x14ac:dyDescent="0.3">
      <c r="A58" t="s">
        <v>47</v>
      </c>
      <c r="B58" s="143">
        <v>44555</v>
      </c>
      <c r="C58">
        <v>49</v>
      </c>
      <c r="D58" t="s">
        <v>406</v>
      </c>
      <c r="E58">
        <v>3397618</v>
      </c>
      <c r="F58" t="str">
        <f t="shared" si="0"/>
        <v>Residential</v>
      </c>
      <c r="G58">
        <f t="shared" si="1"/>
        <v>6</v>
      </c>
      <c r="H58" t="str">
        <f t="shared" si="2"/>
        <v>G</v>
      </c>
      <c r="J58" s="147" t="s">
        <v>32</v>
      </c>
      <c r="K58" s="146">
        <v>7040856</v>
      </c>
      <c r="L58" s="146">
        <v>1241829</v>
      </c>
    </row>
    <row r="59" spans="1:12" x14ac:dyDescent="0.3">
      <c r="A59" t="s">
        <v>47</v>
      </c>
      <c r="B59" s="143">
        <v>44555</v>
      </c>
      <c r="C59">
        <v>49</v>
      </c>
      <c r="D59" t="s">
        <v>407</v>
      </c>
      <c r="E59">
        <v>602798</v>
      </c>
      <c r="F59" t="str">
        <f t="shared" si="0"/>
        <v>Low Income Residential</v>
      </c>
      <c r="G59">
        <f t="shared" si="1"/>
        <v>6</v>
      </c>
      <c r="H59" t="str">
        <f t="shared" si="2"/>
        <v>G</v>
      </c>
      <c r="J59" s="145">
        <v>13</v>
      </c>
      <c r="K59" s="146"/>
      <c r="L59" s="146"/>
    </row>
    <row r="60" spans="1:12" x14ac:dyDescent="0.3">
      <c r="A60" t="s">
        <v>47</v>
      </c>
      <c r="B60" s="143">
        <v>44555</v>
      </c>
      <c r="C60">
        <v>49</v>
      </c>
      <c r="D60" t="s">
        <v>403</v>
      </c>
      <c r="E60">
        <v>3303272</v>
      </c>
      <c r="F60" t="str">
        <f t="shared" si="0"/>
        <v>Medium C&amp;I</v>
      </c>
      <c r="G60">
        <f t="shared" si="1"/>
        <v>6</v>
      </c>
      <c r="H60" t="str">
        <f t="shared" si="2"/>
        <v>E</v>
      </c>
      <c r="J60" s="147" t="s">
        <v>34</v>
      </c>
      <c r="K60" s="146">
        <v>19038179</v>
      </c>
      <c r="L60" s="146">
        <v>5924408</v>
      </c>
    </row>
    <row r="61" spans="1:12" x14ac:dyDescent="0.3">
      <c r="A61" t="s">
        <v>47</v>
      </c>
      <c r="B61" s="143">
        <v>44555</v>
      </c>
      <c r="C61">
        <v>49</v>
      </c>
      <c r="D61" t="s">
        <v>411</v>
      </c>
      <c r="E61">
        <v>51151</v>
      </c>
      <c r="F61" t="str">
        <f t="shared" si="0"/>
        <v>OTHER</v>
      </c>
      <c r="G61">
        <f t="shared" si="1"/>
        <v>6</v>
      </c>
      <c r="H61" t="str">
        <f t="shared" si="2"/>
        <v>G</v>
      </c>
      <c r="J61" s="147" t="s">
        <v>31</v>
      </c>
      <c r="K61" s="146">
        <v>2580649</v>
      </c>
      <c r="L61" s="146">
        <v>1815804</v>
      </c>
    </row>
    <row r="62" spans="1:12" x14ac:dyDescent="0.3">
      <c r="A62" t="s">
        <v>47</v>
      </c>
      <c r="B62" s="143">
        <v>44555</v>
      </c>
      <c r="C62">
        <v>49</v>
      </c>
      <c r="D62" t="s">
        <v>401</v>
      </c>
      <c r="E62">
        <v>1293512</v>
      </c>
      <c r="F62" t="str">
        <f t="shared" si="0"/>
        <v>Low Income Residential</v>
      </c>
      <c r="G62">
        <f t="shared" si="1"/>
        <v>6</v>
      </c>
      <c r="H62" t="str">
        <f t="shared" si="2"/>
        <v>E</v>
      </c>
      <c r="J62" s="147" t="s">
        <v>33</v>
      </c>
      <c r="K62" s="146">
        <v>16292235</v>
      </c>
      <c r="L62" s="146">
        <v>5994771</v>
      </c>
    </row>
    <row r="63" spans="1:12" x14ac:dyDescent="0.3">
      <c r="A63" t="s">
        <v>47</v>
      </c>
      <c r="B63" s="143">
        <v>44555</v>
      </c>
      <c r="C63">
        <v>49</v>
      </c>
      <c r="D63" t="s">
        <v>402</v>
      </c>
      <c r="E63">
        <v>1917164</v>
      </c>
      <c r="F63" t="str">
        <f t="shared" si="0"/>
        <v>Small C&amp;I</v>
      </c>
      <c r="G63">
        <f t="shared" si="1"/>
        <v>6</v>
      </c>
      <c r="H63" t="str">
        <f t="shared" si="2"/>
        <v>E</v>
      </c>
      <c r="J63" s="147" t="s">
        <v>30</v>
      </c>
      <c r="K63" s="146">
        <v>47378167</v>
      </c>
      <c r="L63" s="146">
        <v>28789384</v>
      </c>
    </row>
    <row r="64" spans="1:12" x14ac:dyDescent="0.3">
      <c r="A64" t="s">
        <v>47</v>
      </c>
      <c r="B64" s="143">
        <v>44555</v>
      </c>
      <c r="C64">
        <v>49</v>
      </c>
      <c r="D64" t="s">
        <v>405</v>
      </c>
      <c r="E64">
        <v>0</v>
      </c>
      <c r="F64" t="str">
        <f t="shared" si="0"/>
        <v>OTHER</v>
      </c>
      <c r="G64">
        <f t="shared" si="1"/>
        <v>6</v>
      </c>
      <c r="H64" t="str">
        <f t="shared" si="2"/>
        <v>E</v>
      </c>
      <c r="J64" s="147" t="s">
        <v>32</v>
      </c>
      <c r="K64" s="146">
        <v>9787691</v>
      </c>
      <c r="L64" s="146">
        <v>3864506</v>
      </c>
    </row>
    <row r="65" spans="1:12" x14ac:dyDescent="0.3">
      <c r="A65" t="s">
        <v>47</v>
      </c>
      <c r="B65" s="143">
        <v>44555</v>
      </c>
      <c r="C65">
        <v>49</v>
      </c>
      <c r="D65" t="s">
        <v>400</v>
      </c>
      <c r="E65">
        <v>8720212</v>
      </c>
      <c r="F65" t="str">
        <f t="shared" si="0"/>
        <v>Residential</v>
      </c>
      <c r="G65">
        <f t="shared" si="1"/>
        <v>6</v>
      </c>
      <c r="H65" t="str">
        <f t="shared" si="2"/>
        <v>E</v>
      </c>
      <c r="J65" s="145">
        <v>14</v>
      </c>
      <c r="K65" s="146"/>
      <c r="L65" s="146"/>
    </row>
    <row r="66" spans="1:12" x14ac:dyDescent="0.3">
      <c r="A66" t="s">
        <v>47</v>
      </c>
      <c r="B66" s="143">
        <v>44555</v>
      </c>
      <c r="C66">
        <v>49</v>
      </c>
      <c r="D66" t="s">
        <v>404</v>
      </c>
      <c r="E66">
        <v>3700145</v>
      </c>
      <c r="F66" t="str">
        <f t="shared" si="0"/>
        <v>Large C&amp;I</v>
      </c>
      <c r="G66">
        <f t="shared" si="1"/>
        <v>6</v>
      </c>
      <c r="H66" t="str">
        <f t="shared" si="2"/>
        <v>E</v>
      </c>
      <c r="J66" s="147" t="s">
        <v>34</v>
      </c>
      <c r="K66" s="146">
        <v>15109457</v>
      </c>
      <c r="L66" s="146">
        <v>2485270</v>
      </c>
    </row>
    <row r="67" spans="1:12" x14ac:dyDescent="0.3">
      <c r="A67" t="s">
        <v>47</v>
      </c>
      <c r="B67" s="143">
        <v>44555</v>
      </c>
      <c r="C67">
        <v>49</v>
      </c>
      <c r="D67" t="s">
        <v>408</v>
      </c>
      <c r="E67">
        <v>382060</v>
      </c>
      <c r="F67" t="str">
        <f t="shared" ref="F67:F130" si="3">TRIM(MID(D67,4,50))</f>
        <v>Small C&amp;I</v>
      </c>
      <c r="G67">
        <f t="shared" ref="G67:G107" si="4">VALUE(TRIM(MID(A67,6,2)))</f>
        <v>6</v>
      </c>
      <c r="H67" t="str">
        <f t="shared" ref="H67:H130" si="5">LEFT(D67,1)</f>
        <v>G</v>
      </c>
      <c r="J67" s="147" t="s">
        <v>31</v>
      </c>
      <c r="K67" s="146">
        <v>1536427</v>
      </c>
      <c r="L67" s="146">
        <v>644818</v>
      </c>
    </row>
    <row r="68" spans="1:12" x14ac:dyDescent="0.3">
      <c r="A68" t="s">
        <v>48</v>
      </c>
      <c r="B68" s="143">
        <v>44555</v>
      </c>
      <c r="C68">
        <v>49</v>
      </c>
      <c r="D68" t="s">
        <v>410</v>
      </c>
      <c r="E68">
        <v>117185</v>
      </c>
      <c r="F68" t="str">
        <f t="shared" si="3"/>
        <v>Large C&amp;I</v>
      </c>
      <c r="G68">
        <f t="shared" si="4"/>
        <v>7</v>
      </c>
      <c r="H68" t="str">
        <f t="shared" si="5"/>
        <v>G</v>
      </c>
      <c r="J68" s="147" t="s">
        <v>33</v>
      </c>
      <c r="K68" s="146">
        <v>12282075</v>
      </c>
      <c r="L68" s="146">
        <v>2679600</v>
      </c>
    </row>
    <row r="69" spans="1:12" x14ac:dyDescent="0.3">
      <c r="A69" t="s">
        <v>48</v>
      </c>
      <c r="B69" s="143">
        <v>44555</v>
      </c>
      <c r="C69">
        <v>49</v>
      </c>
      <c r="D69" t="s">
        <v>406</v>
      </c>
      <c r="E69">
        <v>1272020</v>
      </c>
      <c r="F69" t="str">
        <f t="shared" si="3"/>
        <v>Residential</v>
      </c>
      <c r="G69">
        <f t="shared" si="4"/>
        <v>7</v>
      </c>
      <c r="H69" t="str">
        <f t="shared" si="5"/>
        <v>G</v>
      </c>
      <c r="J69" s="147" t="s">
        <v>30</v>
      </c>
      <c r="K69" s="146">
        <v>35524091</v>
      </c>
      <c r="L69" s="146">
        <v>15801444</v>
      </c>
    </row>
    <row r="70" spans="1:12" x14ac:dyDescent="0.3">
      <c r="A70" t="s">
        <v>48</v>
      </c>
      <c r="B70" s="143">
        <v>44555</v>
      </c>
      <c r="C70">
        <v>49</v>
      </c>
      <c r="D70" t="s">
        <v>407</v>
      </c>
      <c r="E70">
        <v>307199</v>
      </c>
      <c r="F70" t="str">
        <f t="shared" si="3"/>
        <v>Low Income Residential</v>
      </c>
      <c r="G70">
        <f t="shared" si="4"/>
        <v>7</v>
      </c>
      <c r="H70" t="str">
        <f t="shared" si="5"/>
        <v>G</v>
      </c>
      <c r="J70" s="147" t="s">
        <v>32</v>
      </c>
      <c r="K70" s="146">
        <v>7180587</v>
      </c>
      <c r="L70" s="146">
        <v>1647994</v>
      </c>
    </row>
    <row r="71" spans="1:12" x14ac:dyDescent="0.3">
      <c r="A71" t="s">
        <v>48</v>
      </c>
      <c r="B71" s="143">
        <v>44555</v>
      </c>
      <c r="C71">
        <v>49</v>
      </c>
      <c r="D71" t="s">
        <v>409</v>
      </c>
      <c r="E71">
        <v>125925</v>
      </c>
      <c r="F71" t="str">
        <f t="shared" si="3"/>
        <v>Medium C&amp;I</v>
      </c>
      <c r="G71">
        <f t="shared" si="4"/>
        <v>7</v>
      </c>
      <c r="H71" t="str">
        <f t="shared" si="5"/>
        <v>G</v>
      </c>
      <c r="J71" s="145">
        <v>15</v>
      </c>
      <c r="K71" s="146"/>
      <c r="L71" s="146"/>
    </row>
    <row r="72" spans="1:12" x14ac:dyDescent="0.3">
      <c r="A72" t="s">
        <v>48</v>
      </c>
      <c r="B72" s="143">
        <v>44555</v>
      </c>
      <c r="C72">
        <v>49</v>
      </c>
      <c r="D72" t="s">
        <v>403</v>
      </c>
      <c r="E72">
        <v>951031</v>
      </c>
      <c r="F72" t="str">
        <f t="shared" si="3"/>
        <v>Medium C&amp;I</v>
      </c>
      <c r="G72">
        <f t="shared" si="4"/>
        <v>7</v>
      </c>
      <c r="H72" t="str">
        <f t="shared" si="5"/>
        <v>E</v>
      </c>
      <c r="J72" s="147" t="s">
        <v>34</v>
      </c>
      <c r="K72" s="146">
        <v>1237</v>
      </c>
      <c r="L72" s="146">
        <v>692</v>
      </c>
    </row>
    <row r="73" spans="1:12" x14ac:dyDescent="0.3">
      <c r="A73" t="s">
        <v>48</v>
      </c>
      <c r="B73" s="143">
        <v>44555</v>
      </c>
      <c r="C73">
        <v>49</v>
      </c>
      <c r="D73" t="s">
        <v>411</v>
      </c>
      <c r="E73">
        <v>44645</v>
      </c>
      <c r="F73" t="str">
        <f t="shared" si="3"/>
        <v>OTHER</v>
      </c>
      <c r="G73">
        <f t="shared" si="4"/>
        <v>7</v>
      </c>
      <c r="H73" t="str">
        <f t="shared" si="5"/>
        <v>G</v>
      </c>
      <c r="J73" s="147" t="s">
        <v>31</v>
      </c>
      <c r="K73" s="146">
        <v>25638</v>
      </c>
      <c r="L73" s="146">
        <v>16520</v>
      </c>
    </row>
    <row r="74" spans="1:12" x14ac:dyDescent="0.3">
      <c r="A74" t="s">
        <v>48</v>
      </c>
      <c r="B74" s="143">
        <v>44555</v>
      </c>
      <c r="C74">
        <v>49</v>
      </c>
      <c r="D74" t="s">
        <v>401</v>
      </c>
      <c r="E74">
        <v>1262772</v>
      </c>
      <c r="F74" t="str">
        <f t="shared" si="3"/>
        <v>Low Income Residential</v>
      </c>
      <c r="G74">
        <f t="shared" si="4"/>
        <v>7</v>
      </c>
      <c r="H74" t="str">
        <f t="shared" si="5"/>
        <v>E</v>
      </c>
      <c r="J74" s="147" t="s">
        <v>33</v>
      </c>
      <c r="K74" s="146">
        <v>7674</v>
      </c>
      <c r="L74" s="146">
        <v>4248</v>
      </c>
    </row>
    <row r="75" spans="1:12" x14ac:dyDescent="0.3">
      <c r="A75" t="s">
        <v>48</v>
      </c>
      <c r="B75" s="143">
        <v>44555</v>
      </c>
      <c r="C75">
        <v>49</v>
      </c>
      <c r="D75" t="s">
        <v>400</v>
      </c>
      <c r="E75">
        <v>5995744</v>
      </c>
      <c r="F75" t="str">
        <f t="shared" si="3"/>
        <v>Residential</v>
      </c>
      <c r="G75">
        <f t="shared" si="4"/>
        <v>7</v>
      </c>
      <c r="H75" t="str">
        <f t="shared" si="5"/>
        <v>E</v>
      </c>
      <c r="J75" s="147" t="s">
        <v>30</v>
      </c>
      <c r="K75" s="146">
        <v>331237</v>
      </c>
      <c r="L75" s="146">
        <v>176348</v>
      </c>
    </row>
    <row r="76" spans="1:12" x14ac:dyDescent="0.3">
      <c r="A76" t="s">
        <v>48</v>
      </c>
      <c r="B76" s="143">
        <v>44555</v>
      </c>
      <c r="C76">
        <v>49</v>
      </c>
      <c r="D76" t="s">
        <v>404</v>
      </c>
      <c r="E76">
        <v>1218986</v>
      </c>
      <c r="F76" t="str">
        <f t="shared" si="3"/>
        <v>Large C&amp;I</v>
      </c>
      <c r="G76">
        <f t="shared" si="4"/>
        <v>7</v>
      </c>
      <c r="H76" t="str">
        <f t="shared" si="5"/>
        <v>E</v>
      </c>
      <c r="J76" s="147" t="s">
        <v>32</v>
      </c>
      <c r="K76" s="146">
        <v>44611</v>
      </c>
      <c r="L76" s="146">
        <v>15049</v>
      </c>
    </row>
    <row r="77" spans="1:12" x14ac:dyDescent="0.3">
      <c r="A77" t="s">
        <v>48</v>
      </c>
      <c r="B77" s="143">
        <v>44555</v>
      </c>
      <c r="C77">
        <v>49</v>
      </c>
      <c r="D77" t="s">
        <v>408</v>
      </c>
      <c r="E77">
        <v>87608</v>
      </c>
      <c r="F77" t="str">
        <f t="shared" si="3"/>
        <v>Small C&amp;I</v>
      </c>
      <c r="G77">
        <f t="shared" si="4"/>
        <v>7</v>
      </c>
      <c r="H77" t="str">
        <f t="shared" si="5"/>
        <v>G</v>
      </c>
      <c r="J77" s="145">
        <v>19</v>
      </c>
      <c r="K77" s="146"/>
      <c r="L77" s="146"/>
    </row>
    <row r="78" spans="1:12" x14ac:dyDescent="0.3">
      <c r="A78" t="s">
        <v>48</v>
      </c>
      <c r="B78" s="143">
        <v>44555</v>
      </c>
      <c r="C78">
        <v>49</v>
      </c>
      <c r="D78" t="s">
        <v>402</v>
      </c>
      <c r="E78">
        <v>886312</v>
      </c>
      <c r="F78" t="str">
        <f t="shared" si="3"/>
        <v>Small C&amp;I</v>
      </c>
      <c r="G78">
        <f t="shared" si="4"/>
        <v>7</v>
      </c>
      <c r="H78" t="str">
        <f t="shared" si="5"/>
        <v>E</v>
      </c>
      <c r="J78" s="147" t="s">
        <v>34</v>
      </c>
      <c r="K78" s="146">
        <v>3</v>
      </c>
      <c r="L78" s="146">
        <v>4</v>
      </c>
    </row>
    <row r="79" spans="1:12" x14ac:dyDescent="0.3">
      <c r="A79" t="s">
        <v>48</v>
      </c>
      <c r="B79" s="143">
        <v>44555</v>
      </c>
      <c r="C79">
        <v>49</v>
      </c>
      <c r="D79" t="s">
        <v>405</v>
      </c>
      <c r="E79">
        <v>0</v>
      </c>
      <c r="F79" t="str">
        <f t="shared" si="3"/>
        <v>OTHER</v>
      </c>
      <c r="G79">
        <f t="shared" si="4"/>
        <v>7</v>
      </c>
      <c r="H79" t="str">
        <f t="shared" si="5"/>
        <v>E</v>
      </c>
      <c r="J79" s="147" t="s">
        <v>31</v>
      </c>
      <c r="K79" s="146">
        <v>2831</v>
      </c>
      <c r="L79" s="146">
        <v>1661</v>
      </c>
    </row>
    <row r="80" spans="1:12" x14ac:dyDescent="0.3">
      <c r="A80" t="s">
        <v>49</v>
      </c>
      <c r="B80" s="143">
        <v>44555</v>
      </c>
      <c r="C80">
        <v>49</v>
      </c>
      <c r="D80" t="s">
        <v>410</v>
      </c>
      <c r="E80">
        <v>723945</v>
      </c>
      <c r="F80" t="str">
        <f t="shared" si="3"/>
        <v>Large C&amp;I</v>
      </c>
      <c r="G80">
        <f t="shared" si="4"/>
        <v>8</v>
      </c>
      <c r="H80" t="str">
        <f t="shared" si="5"/>
        <v>G</v>
      </c>
      <c r="J80" s="147" t="s">
        <v>33</v>
      </c>
      <c r="K80" s="146">
        <v>115</v>
      </c>
      <c r="L80" s="146">
        <v>54</v>
      </c>
    </row>
    <row r="81" spans="1:12" x14ac:dyDescent="0.3">
      <c r="A81" t="s">
        <v>49</v>
      </c>
      <c r="B81" s="143">
        <v>44555</v>
      </c>
      <c r="C81">
        <v>49</v>
      </c>
      <c r="D81" t="s">
        <v>409</v>
      </c>
      <c r="E81">
        <v>756768</v>
      </c>
      <c r="F81" t="str">
        <f t="shared" si="3"/>
        <v>Medium C&amp;I</v>
      </c>
      <c r="G81">
        <f t="shared" si="4"/>
        <v>8</v>
      </c>
      <c r="H81" t="str">
        <f t="shared" si="5"/>
        <v>G</v>
      </c>
      <c r="J81" s="147" t="s">
        <v>30</v>
      </c>
      <c r="K81" s="146">
        <v>13858</v>
      </c>
      <c r="L81" s="146">
        <v>7548</v>
      </c>
    </row>
    <row r="82" spans="1:12" x14ac:dyDescent="0.3">
      <c r="A82" t="s">
        <v>49</v>
      </c>
      <c r="B82" s="143">
        <v>44555</v>
      </c>
      <c r="C82">
        <v>49</v>
      </c>
      <c r="D82" t="s">
        <v>403</v>
      </c>
      <c r="E82">
        <v>1987519</v>
      </c>
      <c r="F82" t="str">
        <f t="shared" si="3"/>
        <v>Medium C&amp;I</v>
      </c>
      <c r="G82">
        <f t="shared" si="4"/>
        <v>8</v>
      </c>
      <c r="H82" t="str">
        <f t="shared" si="5"/>
        <v>E</v>
      </c>
      <c r="J82" s="147" t="s">
        <v>32</v>
      </c>
      <c r="K82" s="146">
        <v>571</v>
      </c>
      <c r="L82" s="146">
        <v>190</v>
      </c>
    </row>
    <row r="83" spans="1:12" x14ac:dyDescent="0.3">
      <c r="A83" t="s">
        <v>49</v>
      </c>
      <c r="B83" s="143">
        <v>44555</v>
      </c>
      <c r="C83">
        <v>49</v>
      </c>
      <c r="D83" t="s">
        <v>411</v>
      </c>
      <c r="E83">
        <v>0</v>
      </c>
      <c r="F83" t="str">
        <f t="shared" si="3"/>
        <v>OTHER</v>
      </c>
      <c r="G83">
        <f t="shared" si="4"/>
        <v>8</v>
      </c>
      <c r="H83" t="str">
        <f t="shared" si="5"/>
        <v>G</v>
      </c>
      <c r="J83" s="145">
        <v>17</v>
      </c>
      <c r="K83" s="146"/>
      <c r="L83" s="146"/>
    </row>
    <row r="84" spans="1:12" x14ac:dyDescent="0.3">
      <c r="A84" t="s">
        <v>49</v>
      </c>
      <c r="B84" s="143">
        <v>44555</v>
      </c>
      <c r="C84">
        <v>49</v>
      </c>
      <c r="D84" t="s">
        <v>406</v>
      </c>
      <c r="E84">
        <v>21871672</v>
      </c>
      <c r="F84" t="str">
        <f t="shared" si="3"/>
        <v>Residential</v>
      </c>
      <c r="G84">
        <f t="shared" si="4"/>
        <v>8</v>
      </c>
      <c r="H84" t="str">
        <f t="shared" si="5"/>
        <v>G</v>
      </c>
      <c r="J84" s="147" t="s">
        <v>31</v>
      </c>
      <c r="K84" s="146">
        <v>1426</v>
      </c>
      <c r="L84" s="146">
        <v>592</v>
      </c>
    </row>
    <row r="85" spans="1:12" x14ac:dyDescent="0.3">
      <c r="A85" t="s">
        <v>49</v>
      </c>
      <c r="B85" s="143">
        <v>44555</v>
      </c>
      <c r="C85">
        <v>49</v>
      </c>
      <c r="D85" t="s">
        <v>407</v>
      </c>
      <c r="E85">
        <v>8574251</v>
      </c>
      <c r="F85" t="str">
        <f t="shared" si="3"/>
        <v>Low Income Residential</v>
      </c>
      <c r="G85">
        <f t="shared" si="4"/>
        <v>8</v>
      </c>
      <c r="H85" t="str">
        <f t="shared" si="5"/>
        <v>G</v>
      </c>
      <c r="J85" s="147" t="s">
        <v>30</v>
      </c>
      <c r="K85" s="146">
        <v>84</v>
      </c>
      <c r="L85" s="146">
        <v>27</v>
      </c>
    </row>
    <row r="86" spans="1:12" x14ac:dyDescent="0.3">
      <c r="A86" t="s">
        <v>49</v>
      </c>
      <c r="B86" s="143">
        <v>44555</v>
      </c>
      <c r="C86">
        <v>49</v>
      </c>
      <c r="D86" t="s">
        <v>401</v>
      </c>
      <c r="E86">
        <v>16730566</v>
      </c>
      <c r="F86" t="str">
        <f t="shared" si="3"/>
        <v>Low Income Residential</v>
      </c>
      <c r="G86">
        <f t="shared" si="4"/>
        <v>8</v>
      </c>
      <c r="H86" t="str">
        <f t="shared" si="5"/>
        <v>E</v>
      </c>
      <c r="J86" s="145">
        <v>20</v>
      </c>
      <c r="K86" s="146"/>
      <c r="L86" s="146"/>
    </row>
    <row r="87" spans="1:12" x14ac:dyDescent="0.3">
      <c r="A87" t="s">
        <v>49</v>
      </c>
      <c r="B87" s="143">
        <v>44555</v>
      </c>
      <c r="C87">
        <v>49</v>
      </c>
      <c r="D87" t="s">
        <v>402</v>
      </c>
      <c r="E87">
        <v>4237380</v>
      </c>
      <c r="F87" t="str">
        <f t="shared" si="3"/>
        <v>Small C&amp;I</v>
      </c>
      <c r="G87">
        <f t="shared" si="4"/>
        <v>8</v>
      </c>
      <c r="H87" t="str">
        <f t="shared" si="5"/>
        <v>E</v>
      </c>
      <c r="J87" s="147" t="s">
        <v>34</v>
      </c>
      <c r="K87" s="146">
        <v>15427380</v>
      </c>
      <c r="L87" s="146">
        <v>4927494</v>
      </c>
    </row>
    <row r="88" spans="1:12" x14ac:dyDescent="0.3">
      <c r="A88" t="s">
        <v>49</v>
      </c>
      <c r="B88" s="143">
        <v>44555</v>
      </c>
      <c r="C88">
        <v>49</v>
      </c>
      <c r="D88" t="s">
        <v>405</v>
      </c>
      <c r="E88">
        <v>0</v>
      </c>
      <c r="F88" t="str">
        <f t="shared" si="3"/>
        <v>OTHER</v>
      </c>
      <c r="G88">
        <f t="shared" si="4"/>
        <v>8</v>
      </c>
      <c r="H88" t="str">
        <f t="shared" si="5"/>
        <v>E</v>
      </c>
      <c r="J88" s="147" t="s">
        <v>31</v>
      </c>
      <c r="K88" s="146">
        <v>2425722</v>
      </c>
      <c r="L88" s="146">
        <v>1668017</v>
      </c>
    </row>
    <row r="89" spans="1:12" x14ac:dyDescent="0.3">
      <c r="A89" t="s">
        <v>49</v>
      </c>
      <c r="B89" s="143">
        <v>44555</v>
      </c>
      <c r="C89">
        <v>49</v>
      </c>
      <c r="D89" t="s">
        <v>400</v>
      </c>
      <c r="E89">
        <v>43971516</v>
      </c>
      <c r="F89" t="str">
        <f t="shared" si="3"/>
        <v>Residential</v>
      </c>
      <c r="G89">
        <f t="shared" si="4"/>
        <v>8</v>
      </c>
      <c r="H89" t="str">
        <f t="shared" si="5"/>
        <v>E</v>
      </c>
      <c r="J89" s="147" t="s">
        <v>33</v>
      </c>
      <c r="K89" s="146">
        <v>13692645</v>
      </c>
      <c r="L89" s="146">
        <v>5278287</v>
      </c>
    </row>
    <row r="90" spans="1:12" x14ac:dyDescent="0.3">
      <c r="A90" t="s">
        <v>49</v>
      </c>
      <c r="B90" s="143">
        <v>44555</v>
      </c>
      <c r="C90">
        <v>49</v>
      </c>
      <c r="D90" t="s">
        <v>404</v>
      </c>
      <c r="E90">
        <v>1210643</v>
      </c>
      <c r="F90" t="str">
        <f t="shared" si="3"/>
        <v>Large C&amp;I</v>
      </c>
      <c r="G90">
        <f t="shared" si="4"/>
        <v>8</v>
      </c>
      <c r="H90" t="str">
        <f t="shared" si="5"/>
        <v>E</v>
      </c>
      <c r="J90" s="147" t="s">
        <v>30</v>
      </c>
      <c r="K90" s="146">
        <v>40246756</v>
      </c>
      <c r="L90" s="146">
        <v>24151448</v>
      </c>
    </row>
    <row r="91" spans="1:12" x14ac:dyDescent="0.3">
      <c r="A91" t="s">
        <v>49</v>
      </c>
      <c r="B91" s="143">
        <v>44555</v>
      </c>
      <c r="C91">
        <v>49</v>
      </c>
      <c r="D91" t="s">
        <v>408</v>
      </c>
      <c r="E91">
        <v>772161</v>
      </c>
      <c r="F91" t="str">
        <f t="shared" si="3"/>
        <v>Small C&amp;I</v>
      </c>
      <c r="G91">
        <f t="shared" si="4"/>
        <v>8</v>
      </c>
      <c r="H91" t="str">
        <f t="shared" si="5"/>
        <v>G</v>
      </c>
      <c r="J91" s="147" t="s">
        <v>32</v>
      </c>
      <c r="K91" s="146">
        <v>8423273</v>
      </c>
      <c r="L91" s="146">
        <v>3276418</v>
      </c>
    </row>
    <row r="92" spans="1:12" x14ac:dyDescent="0.3">
      <c r="A92" t="s">
        <v>51</v>
      </c>
      <c r="B92" s="143">
        <v>44555</v>
      </c>
      <c r="C92">
        <v>49</v>
      </c>
      <c r="D92" t="s">
        <v>409</v>
      </c>
      <c r="E92">
        <v>1549965</v>
      </c>
      <c r="F92" t="str">
        <f t="shared" si="3"/>
        <v>Medium C&amp;I</v>
      </c>
      <c r="G92">
        <f t="shared" si="4"/>
        <v>9</v>
      </c>
      <c r="H92" t="str">
        <f t="shared" si="5"/>
        <v>G</v>
      </c>
      <c r="J92" s="145">
        <v>18</v>
      </c>
      <c r="K92" s="146"/>
      <c r="L92" s="146"/>
    </row>
    <row r="93" spans="1:12" x14ac:dyDescent="0.3">
      <c r="A93" t="s">
        <v>51</v>
      </c>
      <c r="B93" s="143">
        <v>44555</v>
      </c>
      <c r="C93">
        <v>49</v>
      </c>
      <c r="D93" t="s">
        <v>403</v>
      </c>
      <c r="E93">
        <v>6241822</v>
      </c>
      <c r="F93" t="str">
        <f t="shared" si="3"/>
        <v>Medium C&amp;I</v>
      </c>
      <c r="G93">
        <f t="shared" si="4"/>
        <v>9</v>
      </c>
      <c r="H93" t="str">
        <f t="shared" si="5"/>
        <v>E</v>
      </c>
      <c r="J93" s="147" t="s">
        <v>31</v>
      </c>
      <c r="K93" s="146">
        <v>1</v>
      </c>
      <c r="L93" s="146"/>
    </row>
    <row r="94" spans="1:12" x14ac:dyDescent="0.3">
      <c r="A94" t="s">
        <v>51</v>
      </c>
      <c r="B94" s="143">
        <v>44555</v>
      </c>
      <c r="C94">
        <v>49</v>
      </c>
      <c r="D94" t="s">
        <v>411</v>
      </c>
      <c r="E94">
        <v>95796</v>
      </c>
      <c r="F94" t="str">
        <f t="shared" si="3"/>
        <v>OTHER</v>
      </c>
      <c r="G94">
        <f t="shared" si="4"/>
        <v>9</v>
      </c>
      <c r="H94" t="str">
        <f t="shared" si="5"/>
        <v>G</v>
      </c>
      <c r="J94" s="147" t="s">
        <v>33</v>
      </c>
      <c r="K94" s="146"/>
      <c r="L94" s="146">
        <v>2</v>
      </c>
    </row>
    <row r="95" spans="1:12" x14ac:dyDescent="0.3">
      <c r="A95" t="s">
        <v>51</v>
      </c>
      <c r="B95" s="143">
        <v>44555</v>
      </c>
      <c r="C95">
        <v>49</v>
      </c>
      <c r="D95" t="s">
        <v>410</v>
      </c>
      <c r="E95">
        <v>1759259</v>
      </c>
      <c r="F95" t="str">
        <f t="shared" si="3"/>
        <v>Large C&amp;I</v>
      </c>
      <c r="G95">
        <f t="shared" si="4"/>
        <v>9</v>
      </c>
      <c r="H95" t="str">
        <f t="shared" si="5"/>
        <v>G</v>
      </c>
      <c r="J95" s="147" t="s">
        <v>30</v>
      </c>
      <c r="K95" s="146">
        <v>81</v>
      </c>
      <c r="L95" s="146">
        <v>23</v>
      </c>
    </row>
    <row r="96" spans="1:12" x14ac:dyDescent="0.3">
      <c r="A96" t="s">
        <v>51</v>
      </c>
      <c r="B96" s="143">
        <v>44555</v>
      </c>
      <c r="C96">
        <v>49</v>
      </c>
      <c r="D96" t="s">
        <v>406</v>
      </c>
      <c r="E96">
        <v>26541310</v>
      </c>
      <c r="F96" t="str">
        <f t="shared" si="3"/>
        <v>Residential</v>
      </c>
      <c r="G96">
        <f t="shared" si="4"/>
        <v>9</v>
      </c>
      <c r="H96" t="str">
        <f t="shared" si="5"/>
        <v>G</v>
      </c>
      <c r="J96" s="147" t="s">
        <v>32</v>
      </c>
      <c r="K96" s="146">
        <v>14</v>
      </c>
      <c r="L96" s="146">
        <v>4</v>
      </c>
    </row>
    <row r="97" spans="1:8" x14ac:dyDescent="0.3">
      <c r="A97" t="s">
        <v>51</v>
      </c>
      <c r="B97" s="143">
        <v>44555</v>
      </c>
      <c r="C97">
        <v>49</v>
      </c>
      <c r="D97" t="s">
        <v>407</v>
      </c>
      <c r="E97">
        <v>9484249</v>
      </c>
      <c r="F97" t="str">
        <f t="shared" si="3"/>
        <v>Low Income Residential</v>
      </c>
      <c r="G97">
        <f t="shared" si="4"/>
        <v>9</v>
      </c>
      <c r="H97" t="str">
        <f t="shared" si="5"/>
        <v>G</v>
      </c>
    </row>
    <row r="98" spans="1:8" x14ac:dyDescent="0.3">
      <c r="A98" t="s">
        <v>51</v>
      </c>
      <c r="B98" s="143">
        <v>44555</v>
      </c>
      <c r="C98">
        <v>49</v>
      </c>
      <c r="D98" t="s">
        <v>401</v>
      </c>
      <c r="E98">
        <v>19286851</v>
      </c>
      <c r="F98" t="str">
        <f t="shared" si="3"/>
        <v>Low Income Residential</v>
      </c>
      <c r="G98">
        <f t="shared" si="4"/>
        <v>9</v>
      </c>
      <c r="H98" t="str">
        <f t="shared" si="5"/>
        <v>E</v>
      </c>
    </row>
    <row r="99" spans="1:8" x14ac:dyDescent="0.3">
      <c r="A99" t="s">
        <v>51</v>
      </c>
      <c r="B99" s="143">
        <v>44555</v>
      </c>
      <c r="C99">
        <v>49</v>
      </c>
      <c r="D99" t="s">
        <v>402</v>
      </c>
      <c r="E99">
        <v>7040856</v>
      </c>
      <c r="F99" t="str">
        <f t="shared" si="3"/>
        <v>Small C&amp;I</v>
      </c>
      <c r="G99">
        <f t="shared" si="4"/>
        <v>9</v>
      </c>
      <c r="H99" t="str">
        <f t="shared" si="5"/>
        <v>E</v>
      </c>
    </row>
    <row r="100" spans="1:8" x14ac:dyDescent="0.3">
      <c r="A100" t="s">
        <v>51</v>
      </c>
      <c r="B100" s="143">
        <v>44555</v>
      </c>
      <c r="C100">
        <v>49</v>
      </c>
      <c r="D100" t="s">
        <v>405</v>
      </c>
      <c r="E100">
        <v>0</v>
      </c>
      <c r="F100" t="str">
        <f t="shared" si="3"/>
        <v>OTHER</v>
      </c>
      <c r="G100">
        <f t="shared" si="4"/>
        <v>9</v>
      </c>
      <c r="H100" t="str">
        <f t="shared" si="5"/>
        <v>E</v>
      </c>
    </row>
    <row r="101" spans="1:8" x14ac:dyDescent="0.3">
      <c r="A101" t="s">
        <v>51</v>
      </c>
      <c r="B101" s="143">
        <v>44555</v>
      </c>
      <c r="C101">
        <v>49</v>
      </c>
      <c r="D101" t="s">
        <v>400</v>
      </c>
      <c r="E101">
        <v>58687471</v>
      </c>
      <c r="F101" t="str">
        <f t="shared" si="3"/>
        <v>Residential</v>
      </c>
      <c r="G101">
        <f t="shared" si="4"/>
        <v>9</v>
      </c>
      <c r="H101" t="str">
        <f t="shared" si="5"/>
        <v>E</v>
      </c>
    </row>
    <row r="102" spans="1:8" x14ac:dyDescent="0.3">
      <c r="A102" t="s">
        <v>51</v>
      </c>
      <c r="B102" s="143">
        <v>44555</v>
      </c>
      <c r="C102">
        <v>49</v>
      </c>
      <c r="D102" t="s">
        <v>404</v>
      </c>
      <c r="E102">
        <v>6129774</v>
      </c>
      <c r="F102" t="str">
        <f t="shared" si="3"/>
        <v>Large C&amp;I</v>
      </c>
      <c r="G102">
        <f t="shared" si="4"/>
        <v>9</v>
      </c>
      <c r="H102" t="str">
        <f t="shared" si="5"/>
        <v>E</v>
      </c>
    </row>
    <row r="103" spans="1:8" x14ac:dyDescent="0.3">
      <c r="A103" t="s">
        <v>51</v>
      </c>
      <c r="B103" s="143">
        <v>44555</v>
      </c>
      <c r="C103">
        <v>49</v>
      </c>
      <c r="D103" t="s">
        <v>408</v>
      </c>
      <c r="E103">
        <v>1241829</v>
      </c>
      <c r="F103" t="str">
        <f t="shared" si="3"/>
        <v>Small C&amp;I</v>
      </c>
      <c r="G103">
        <f t="shared" si="4"/>
        <v>9</v>
      </c>
      <c r="H103" t="str">
        <f t="shared" si="5"/>
        <v>G</v>
      </c>
    </row>
    <row r="104" spans="1:8" x14ac:dyDescent="0.3">
      <c r="A104" t="s">
        <v>54</v>
      </c>
      <c r="B104" s="143">
        <v>44555</v>
      </c>
      <c r="C104">
        <v>49</v>
      </c>
      <c r="D104" t="s">
        <v>401</v>
      </c>
      <c r="E104">
        <v>2580649</v>
      </c>
      <c r="F104" t="str">
        <f t="shared" si="3"/>
        <v>Low Income Residential</v>
      </c>
      <c r="G104">
        <f t="shared" si="4"/>
        <v>13</v>
      </c>
      <c r="H104" t="str">
        <f t="shared" si="5"/>
        <v>E</v>
      </c>
    </row>
    <row r="105" spans="1:8" x14ac:dyDescent="0.3">
      <c r="A105" t="s">
        <v>54</v>
      </c>
      <c r="B105" s="143">
        <v>44555</v>
      </c>
      <c r="C105">
        <v>49</v>
      </c>
      <c r="D105" t="s">
        <v>400</v>
      </c>
      <c r="E105">
        <v>47378167</v>
      </c>
      <c r="F105" t="str">
        <f t="shared" si="3"/>
        <v>Residential</v>
      </c>
      <c r="G105">
        <f t="shared" si="4"/>
        <v>13</v>
      </c>
      <c r="H105" t="str">
        <f t="shared" si="5"/>
        <v>E</v>
      </c>
    </row>
    <row r="106" spans="1:8" x14ac:dyDescent="0.3">
      <c r="A106" t="s">
        <v>54</v>
      </c>
      <c r="B106" s="143">
        <v>44555</v>
      </c>
      <c r="C106">
        <v>49</v>
      </c>
      <c r="D106" t="s">
        <v>404</v>
      </c>
      <c r="E106">
        <v>19038179</v>
      </c>
      <c r="F106" t="str">
        <f t="shared" si="3"/>
        <v>Large C&amp;I</v>
      </c>
      <c r="G106">
        <f t="shared" si="4"/>
        <v>13</v>
      </c>
      <c r="H106" t="str">
        <f t="shared" si="5"/>
        <v>E</v>
      </c>
    </row>
    <row r="107" spans="1:8" x14ac:dyDescent="0.3">
      <c r="A107" t="s">
        <v>54</v>
      </c>
      <c r="B107" s="143">
        <v>44555</v>
      </c>
      <c r="C107">
        <v>49</v>
      </c>
      <c r="D107" t="s">
        <v>408</v>
      </c>
      <c r="E107">
        <v>3864506</v>
      </c>
      <c r="F107" t="str">
        <f t="shared" si="3"/>
        <v>Small C&amp;I</v>
      </c>
      <c r="G107">
        <f t="shared" si="4"/>
        <v>13</v>
      </c>
      <c r="H107" t="str">
        <f t="shared" si="5"/>
        <v>G</v>
      </c>
    </row>
    <row r="108" spans="1:8" x14ac:dyDescent="0.3">
      <c r="A108" t="s">
        <v>54</v>
      </c>
      <c r="B108" s="143">
        <v>44555</v>
      </c>
      <c r="C108">
        <v>49</v>
      </c>
      <c r="D108" t="s">
        <v>410</v>
      </c>
      <c r="E108">
        <v>5924408</v>
      </c>
      <c r="F108" t="str">
        <f t="shared" si="3"/>
        <v>Large C&amp;I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">
      <c r="A109" t="s">
        <v>54</v>
      </c>
      <c r="B109" s="143">
        <v>44555</v>
      </c>
      <c r="C109">
        <v>49</v>
      </c>
      <c r="D109" t="s">
        <v>406</v>
      </c>
      <c r="E109">
        <v>28789384</v>
      </c>
      <c r="F109" t="str">
        <f t="shared" si="3"/>
        <v>Residential</v>
      </c>
      <c r="G109">
        <f t="shared" si="6"/>
        <v>13</v>
      </c>
      <c r="H109" t="str">
        <f t="shared" si="5"/>
        <v>G</v>
      </c>
    </row>
    <row r="110" spans="1:8" x14ac:dyDescent="0.3">
      <c r="A110" t="s">
        <v>54</v>
      </c>
      <c r="B110" s="143">
        <v>44555</v>
      </c>
      <c r="C110">
        <v>49</v>
      </c>
      <c r="D110" t="s">
        <v>407</v>
      </c>
      <c r="E110">
        <v>1815804</v>
      </c>
      <c r="F110" t="str">
        <f t="shared" si="3"/>
        <v>Low Income Residential</v>
      </c>
      <c r="G110">
        <f t="shared" si="6"/>
        <v>13</v>
      </c>
      <c r="H110" t="str">
        <f t="shared" si="5"/>
        <v>G</v>
      </c>
    </row>
    <row r="111" spans="1:8" x14ac:dyDescent="0.3">
      <c r="A111" t="s">
        <v>54</v>
      </c>
      <c r="B111" s="143">
        <v>44555</v>
      </c>
      <c r="C111">
        <v>49</v>
      </c>
      <c r="D111" t="s">
        <v>402</v>
      </c>
      <c r="E111">
        <v>9787691</v>
      </c>
      <c r="F111" t="str">
        <f t="shared" si="3"/>
        <v>Small C&amp;I</v>
      </c>
      <c r="G111">
        <f t="shared" si="6"/>
        <v>13</v>
      </c>
      <c r="H111" t="str">
        <f t="shared" si="5"/>
        <v>E</v>
      </c>
    </row>
    <row r="112" spans="1:8" x14ac:dyDescent="0.3">
      <c r="A112" t="s">
        <v>54</v>
      </c>
      <c r="B112" s="143">
        <v>44555</v>
      </c>
      <c r="C112">
        <v>49</v>
      </c>
      <c r="D112" t="s">
        <v>405</v>
      </c>
      <c r="E112">
        <v>32845</v>
      </c>
      <c r="F112" t="str">
        <f t="shared" si="3"/>
        <v>OTHER</v>
      </c>
      <c r="G112">
        <f t="shared" si="6"/>
        <v>13</v>
      </c>
      <c r="H112" t="str">
        <f t="shared" si="5"/>
        <v>E</v>
      </c>
    </row>
    <row r="113" spans="1:8" x14ac:dyDescent="0.3">
      <c r="A113" t="s">
        <v>54</v>
      </c>
      <c r="B113" s="143">
        <v>44555</v>
      </c>
      <c r="C113">
        <v>49</v>
      </c>
      <c r="D113" t="s">
        <v>409</v>
      </c>
      <c r="E113">
        <v>5994771</v>
      </c>
      <c r="F113" t="str">
        <f t="shared" si="3"/>
        <v>Medium C&amp;I</v>
      </c>
      <c r="G113">
        <f t="shared" si="6"/>
        <v>13</v>
      </c>
      <c r="H113" t="str">
        <f t="shared" si="5"/>
        <v>G</v>
      </c>
    </row>
    <row r="114" spans="1:8" x14ac:dyDescent="0.3">
      <c r="A114" t="s">
        <v>54</v>
      </c>
      <c r="B114" s="143">
        <v>44555</v>
      </c>
      <c r="C114">
        <v>49</v>
      </c>
      <c r="D114" t="s">
        <v>403</v>
      </c>
      <c r="E114">
        <v>16292235</v>
      </c>
      <c r="F114" t="str">
        <f t="shared" si="3"/>
        <v>Medium C&amp;I</v>
      </c>
      <c r="G114">
        <f t="shared" si="6"/>
        <v>13</v>
      </c>
      <c r="H114" t="str">
        <f t="shared" si="5"/>
        <v>E</v>
      </c>
    </row>
    <row r="115" spans="1:8" x14ac:dyDescent="0.3">
      <c r="A115" t="s">
        <v>54</v>
      </c>
      <c r="B115" s="143">
        <v>44555</v>
      </c>
      <c r="C115">
        <v>49</v>
      </c>
      <c r="D115" t="s">
        <v>411</v>
      </c>
      <c r="E115">
        <v>14446</v>
      </c>
      <c r="F115" t="str">
        <f t="shared" si="3"/>
        <v>OTHER</v>
      </c>
      <c r="G115">
        <f t="shared" si="6"/>
        <v>13</v>
      </c>
      <c r="H115" t="str">
        <f t="shared" si="5"/>
        <v>G</v>
      </c>
    </row>
    <row r="116" spans="1:8" x14ac:dyDescent="0.3">
      <c r="A116" t="s">
        <v>55</v>
      </c>
      <c r="B116" s="143">
        <v>44555</v>
      </c>
      <c r="C116">
        <v>49</v>
      </c>
      <c r="D116" t="s">
        <v>401</v>
      </c>
      <c r="E116">
        <v>1536427</v>
      </c>
      <c r="F116" t="str">
        <f t="shared" si="3"/>
        <v>Low Income Residential</v>
      </c>
      <c r="G116">
        <f t="shared" si="6"/>
        <v>14</v>
      </c>
      <c r="H116" t="str">
        <f t="shared" si="5"/>
        <v>E</v>
      </c>
    </row>
    <row r="117" spans="1:8" x14ac:dyDescent="0.3">
      <c r="A117" t="s">
        <v>55</v>
      </c>
      <c r="B117" s="143">
        <v>44555</v>
      </c>
      <c r="C117">
        <v>49</v>
      </c>
      <c r="D117" t="s">
        <v>410</v>
      </c>
      <c r="E117">
        <v>2485270</v>
      </c>
      <c r="F117" t="str">
        <f t="shared" si="3"/>
        <v>Large C&amp;I</v>
      </c>
      <c r="G117">
        <f t="shared" si="6"/>
        <v>14</v>
      </c>
      <c r="H117" t="str">
        <f t="shared" si="5"/>
        <v>G</v>
      </c>
    </row>
    <row r="118" spans="1:8" x14ac:dyDescent="0.3">
      <c r="A118" t="s">
        <v>55</v>
      </c>
      <c r="B118" s="143">
        <v>44555</v>
      </c>
      <c r="C118">
        <v>49</v>
      </c>
      <c r="D118" t="s">
        <v>400</v>
      </c>
      <c r="E118">
        <v>35524091</v>
      </c>
      <c r="F118" t="str">
        <f t="shared" si="3"/>
        <v>Residential</v>
      </c>
      <c r="G118">
        <f t="shared" si="6"/>
        <v>14</v>
      </c>
      <c r="H118" t="str">
        <f t="shared" si="5"/>
        <v>E</v>
      </c>
    </row>
    <row r="119" spans="1:8" x14ac:dyDescent="0.3">
      <c r="A119" t="s">
        <v>55</v>
      </c>
      <c r="B119" s="143">
        <v>44555</v>
      </c>
      <c r="C119">
        <v>49</v>
      </c>
      <c r="D119" t="s">
        <v>404</v>
      </c>
      <c r="E119">
        <v>15109457</v>
      </c>
      <c r="F119" t="str">
        <f t="shared" si="3"/>
        <v>Large C&amp;I</v>
      </c>
      <c r="G119">
        <f t="shared" si="6"/>
        <v>14</v>
      </c>
      <c r="H119" t="str">
        <f t="shared" si="5"/>
        <v>E</v>
      </c>
    </row>
    <row r="120" spans="1:8" x14ac:dyDescent="0.3">
      <c r="A120" t="s">
        <v>55</v>
      </c>
      <c r="B120" s="143">
        <v>44555</v>
      </c>
      <c r="C120">
        <v>49</v>
      </c>
      <c r="D120" t="s">
        <v>408</v>
      </c>
      <c r="E120">
        <v>1647994</v>
      </c>
      <c r="F120" t="str">
        <f t="shared" si="3"/>
        <v>Small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">
      <c r="A121" t="s">
        <v>55</v>
      </c>
      <c r="B121" s="143">
        <v>44555</v>
      </c>
      <c r="C121">
        <v>49</v>
      </c>
      <c r="D121" t="s">
        <v>406</v>
      </c>
      <c r="E121">
        <v>15801444</v>
      </c>
      <c r="F121" t="str">
        <f t="shared" si="3"/>
        <v>Residential</v>
      </c>
      <c r="G121">
        <f t="shared" si="7"/>
        <v>14</v>
      </c>
      <c r="H121" t="str">
        <f t="shared" si="5"/>
        <v>G</v>
      </c>
    </row>
    <row r="122" spans="1:8" x14ac:dyDescent="0.3">
      <c r="A122" t="s">
        <v>55</v>
      </c>
      <c r="B122" s="143">
        <v>44555</v>
      </c>
      <c r="C122">
        <v>49</v>
      </c>
      <c r="D122" t="s">
        <v>407</v>
      </c>
      <c r="E122">
        <v>644818</v>
      </c>
      <c r="F122" t="str">
        <f t="shared" si="3"/>
        <v>Low Income Residential</v>
      </c>
      <c r="G122">
        <f t="shared" si="7"/>
        <v>14</v>
      </c>
      <c r="H122" t="str">
        <f t="shared" si="5"/>
        <v>G</v>
      </c>
    </row>
    <row r="123" spans="1:8" x14ac:dyDescent="0.3">
      <c r="A123" t="s">
        <v>55</v>
      </c>
      <c r="B123" s="143">
        <v>44555</v>
      </c>
      <c r="C123">
        <v>49</v>
      </c>
      <c r="D123" t="s">
        <v>402</v>
      </c>
      <c r="E123">
        <v>7180587</v>
      </c>
      <c r="F123" t="str">
        <f t="shared" si="3"/>
        <v>Small C&amp;I</v>
      </c>
      <c r="G123">
        <f t="shared" si="7"/>
        <v>14</v>
      </c>
      <c r="H123" t="str">
        <f t="shared" si="5"/>
        <v>E</v>
      </c>
    </row>
    <row r="124" spans="1:8" x14ac:dyDescent="0.3">
      <c r="A124" t="s">
        <v>55</v>
      </c>
      <c r="B124" s="143">
        <v>44555</v>
      </c>
      <c r="C124">
        <v>49</v>
      </c>
      <c r="D124" t="s">
        <v>405</v>
      </c>
      <c r="E124">
        <v>31732</v>
      </c>
      <c r="F124" t="str">
        <f t="shared" si="3"/>
        <v>OTHER</v>
      </c>
      <c r="G124">
        <f t="shared" si="7"/>
        <v>14</v>
      </c>
      <c r="H124" t="str">
        <f t="shared" si="5"/>
        <v>E</v>
      </c>
    </row>
    <row r="125" spans="1:8" x14ac:dyDescent="0.3">
      <c r="A125" t="s">
        <v>55</v>
      </c>
      <c r="B125" s="143">
        <v>44555</v>
      </c>
      <c r="C125">
        <v>49</v>
      </c>
      <c r="D125" t="s">
        <v>409</v>
      </c>
      <c r="E125">
        <v>2679600</v>
      </c>
      <c r="F125" t="str">
        <f t="shared" si="3"/>
        <v>Medium C&amp;I</v>
      </c>
      <c r="G125">
        <f t="shared" si="7"/>
        <v>14</v>
      </c>
      <c r="H125" t="str">
        <f t="shared" si="5"/>
        <v>G</v>
      </c>
    </row>
    <row r="126" spans="1:8" x14ac:dyDescent="0.3">
      <c r="A126" t="s">
        <v>55</v>
      </c>
      <c r="B126" s="143">
        <v>44555</v>
      </c>
      <c r="C126">
        <v>49</v>
      </c>
      <c r="D126" t="s">
        <v>403</v>
      </c>
      <c r="E126">
        <v>12282075</v>
      </c>
      <c r="F126" t="str">
        <f t="shared" si="3"/>
        <v>Medium C&amp;I</v>
      </c>
      <c r="G126">
        <f t="shared" si="7"/>
        <v>14</v>
      </c>
      <c r="H126" t="str">
        <f t="shared" si="5"/>
        <v>E</v>
      </c>
    </row>
    <row r="127" spans="1:8" x14ac:dyDescent="0.3">
      <c r="A127" t="s">
        <v>55</v>
      </c>
      <c r="B127" s="143">
        <v>44555</v>
      </c>
      <c r="C127">
        <v>49</v>
      </c>
      <c r="D127" t="s">
        <v>411</v>
      </c>
      <c r="E127">
        <v>245295</v>
      </c>
      <c r="F127" t="str">
        <f t="shared" si="3"/>
        <v>OTHER</v>
      </c>
      <c r="G127">
        <f t="shared" si="7"/>
        <v>14</v>
      </c>
      <c r="H127" t="str">
        <f t="shared" si="5"/>
        <v>G</v>
      </c>
    </row>
    <row r="128" spans="1:8" x14ac:dyDescent="0.3">
      <c r="A128" t="s">
        <v>56</v>
      </c>
      <c r="B128" s="143">
        <v>44555</v>
      </c>
      <c r="C128">
        <v>49</v>
      </c>
      <c r="D128" t="s">
        <v>409</v>
      </c>
      <c r="E128">
        <v>4248</v>
      </c>
      <c r="F128" t="str">
        <f t="shared" si="3"/>
        <v>Medium C&amp;I</v>
      </c>
      <c r="G128">
        <f t="shared" si="7"/>
        <v>15</v>
      </c>
      <c r="H128" t="str">
        <f t="shared" si="5"/>
        <v>G</v>
      </c>
    </row>
    <row r="129" spans="1:8" x14ac:dyDescent="0.3">
      <c r="A129" t="s">
        <v>56</v>
      </c>
      <c r="B129" s="143">
        <v>44555</v>
      </c>
      <c r="C129">
        <v>49</v>
      </c>
      <c r="D129" t="s">
        <v>401</v>
      </c>
      <c r="E129">
        <v>25638</v>
      </c>
      <c r="F129" t="str">
        <f t="shared" si="3"/>
        <v>Low Income Residential</v>
      </c>
      <c r="G129">
        <f t="shared" si="7"/>
        <v>15</v>
      </c>
      <c r="H129" t="str">
        <f t="shared" si="5"/>
        <v>E</v>
      </c>
    </row>
    <row r="130" spans="1:8" x14ac:dyDescent="0.3">
      <c r="A130" t="s">
        <v>56</v>
      </c>
      <c r="B130" s="143">
        <v>44555</v>
      </c>
      <c r="C130">
        <v>49</v>
      </c>
      <c r="D130" t="s">
        <v>400</v>
      </c>
      <c r="E130">
        <v>331237</v>
      </c>
      <c r="F130" t="str">
        <f t="shared" si="3"/>
        <v>Residential</v>
      </c>
      <c r="G130">
        <f t="shared" si="7"/>
        <v>15</v>
      </c>
      <c r="H130" t="str">
        <f t="shared" si="5"/>
        <v>E</v>
      </c>
    </row>
    <row r="131" spans="1:8" x14ac:dyDescent="0.3">
      <c r="A131" t="s">
        <v>56</v>
      </c>
      <c r="B131" s="143">
        <v>44555</v>
      </c>
      <c r="C131">
        <v>49</v>
      </c>
      <c r="D131" t="s">
        <v>404</v>
      </c>
      <c r="E131">
        <v>1237</v>
      </c>
      <c r="F131" t="str">
        <f t="shared" ref="F131" si="8">TRIM(MID(D131,4,50))</f>
        <v>Large C&amp;I</v>
      </c>
      <c r="G131">
        <f t="shared" si="7"/>
        <v>15</v>
      </c>
      <c r="H131" t="str">
        <f t="shared" ref="H131" si="9">LEFT(D131,1)</f>
        <v>E</v>
      </c>
    </row>
    <row r="132" spans="1:8" x14ac:dyDescent="0.3">
      <c r="A132" t="s">
        <v>56</v>
      </c>
      <c r="B132" s="143">
        <v>44555</v>
      </c>
      <c r="C132">
        <v>49</v>
      </c>
      <c r="D132" t="s">
        <v>408</v>
      </c>
      <c r="E132">
        <v>15049</v>
      </c>
      <c r="F132" t="str">
        <f t="shared" ref="F132:F133" si="10">TRIM(MID(D132,4,50))</f>
        <v>Small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">
      <c r="A133" t="s">
        <v>56</v>
      </c>
      <c r="B133" s="143">
        <v>44555</v>
      </c>
      <c r="C133">
        <v>49</v>
      </c>
      <c r="D133" t="s">
        <v>410</v>
      </c>
      <c r="E133">
        <v>692</v>
      </c>
      <c r="F133" t="str">
        <f t="shared" si="10"/>
        <v>Large C&amp;I</v>
      </c>
      <c r="G133">
        <f t="shared" si="11"/>
        <v>15</v>
      </c>
      <c r="H133" t="str">
        <f t="shared" si="12"/>
        <v>G</v>
      </c>
    </row>
    <row r="134" spans="1:8" x14ac:dyDescent="0.3">
      <c r="A134" t="s">
        <v>56</v>
      </c>
      <c r="B134" s="143">
        <v>44555</v>
      </c>
      <c r="C134">
        <v>49</v>
      </c>
      <c r="D134" t="s">
        <v>403</v>
      </c>
      <c r="E134">
        <v>7674</v>
      </c>
      <c r="F134" t="str">
        <f t="shared" ref="F134:F163" si="13">TRIM(MID(D134,4,50))</f>
        <v>Medium C&amp;I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">
      <c r="A135" t="s">
        <v>56</v>
      </c>
      <c r="B135" s="143">
        <v>44555</v>
      </c>
      <c r="C135">
        <v>49</v>
      </c>
      <c r="D135" t="s">
        <v>411</v>
      </c>
      <c r="E135">
        <v>32</v>
      </c>
      <c r="F135" t="str">
        <f t="shared" si="13"/>
        <v>OTHER</v>
      </c>
      <c r="G135">
        <f t="shared" si="14"/>
        <v>15</v>
      </c>
      <c r="H135" t="str">
        <f t="shared" si="15"/>
        <v>G</v>
      </c>
    </row>
    <row r="136" spans="1:8" x14ac:dyDescent="0.3">
      <c r="A136" t="s">
        <v>56</v>
      </c>
      <c r="B136" s="143">
        <v>44555</v>
      </c>
      <c r="C136">
        <v>49</v>
      </c>
      <c r="D136" t="s">
        <v>406</v>
      </c>
      <c r="E136">
        <v>176348</v>
      </c>
      <c r="F136" t="str">
        <f t="shared" si="13"/>
        <v>Residential</v>
      </c>
      <c r="G136">
        <f t="shared" si="14"/>
        <v>15</v>
      </c>
      <c r="H136" t="str">
        <f t="shared" si="15"/>
        <v>G</v>
      </c>
    </row>
    <row r="137" spans="1:8" x14ac:dyDescent="0.3">
      <c r="A137" t="s">
        <v>56</v>
      </c>
      <c r="B137" s="143">
        <v>44555</v>
      </c>
      <c r="C137">
        <v>49</v>
      </c>
      <c r="D137" t="s">
        <v>407</v>
      </c>
      <c r="E137">
        <v>16520</v>
      </c>
      <c r="F137" t="str">
        <f t="shared" si="13"/>
        <v>Low Income Residential</v>
      </c>
      <c r="G137">
        <f t="shared" si="14"/>
        <v>15</v>
      </c>
      <c r="H137" t="str">
        <f t="shared" si="15"/>
        <v>G</v>
      </c>
    </row>
    <row r="138" spans="1:8" x14ac:dyDescent="0.3">
      <c r="A138" t="s">
        <v>56</v>
      </c>
      <c r="B138" s="143">
        <v>44555</v>
      </c>
      <c r="C138">
        <v>49</v>
      </c>
      <c r="D138" t="s">
        <v>402</v>
      </c>
      <c r="E138">
        <v>44611</v>
      </c>
      <c r="F138" t="str">
        <f t="shared" si="13"/>
        <v>Small C&amp;I</v>
      </c>
      <c r="G138">
        <f t="shared" si="14"/>
        <v>15</v>
      </c>
      <c r="H138" t="str">
        <f t="shared" si="15"/>
        <v>E</v>
      </c>
    </row>
    <row r="139" spans="1:8" x14ac:dyDescent="0.3">
      <c r="A139" t="s">
        <v>56</v>
      </c>
      <c r="B139" s="143">
        <v>44555</v>
      </c>
      <c r="C139">
        <v>49</v>
      </c>
      <c r="D139" t="s">
        <v>405</v>
      </c>
      <c r="E139">
        <v>3</v>
      </c>
      <c r="F139" t="str">
        <f t="shared" si="13"/>
        <v>OTHER</v>
      </c>
      <c r="G139">
        <f t="shared" si="14"/>
        <v>15</v>
      </c>
      <c r="H139" t="str">
        <f t="shared" si="15"/>
        <v>E</v>
      </c>
    </row>
    <row r="140" spans="1:8" x14ac:dyDescent="0.3">
      <c r="A140" t="s">
        <v>60</v>
      </c>
      <c r="B140" s="143">
        <v>44555</v>
      </c>
      <c r="C140">
        <v>49</v>
      </c>
      <c r="D140" t="s">
        <v>400</v>
      </c>
      <c r="E140">
        <v>84</v>
      </c>
      <c r="F140" t="str">
        <f t="shared" si="13"/>
        <v>Residential</v>
      </c>
      <c r="G140">
        <f t="shared" si="14"/>
        <v>17</v>
      </c>
      <c r="H140" t="str">
        <f t="shared" si="15"/>
        <v>E</v>
      </c>
    </row>
    <row r="141" spans="1:8" x14ac:dyDescent="0.3">
      <c r="A141" t="s">
        <v>60</v>
      </c>
      <c r="B141" s="143">
        <v>44555</v>
      </c>
      <c r="C141">
        <v>49</v>
      </c>
      <c r="D141" t="s">
        <v>401</v>
      </c>
      <c r="E141">
        <v>1426</v>
      </c>
      <c r="F141" t="str">
        <f t="shared" si="13"/>
        <v>Low Income Residential</v>
      </c>
      <c r="G141">
        <f t="shared" si="14"/>
        <v>17</v>
      </c>
      <c r="H141" t="str">
        <f t="shared" si="15"/>
        <v>E</v>
      </c>
    </row>
    <row r="142" spans="1:8" x14ac:dyDescent="0.3">
      <c r="A142" t="s">
        <v>60</v>
      </c>
      <c r="B142" s="143">
        <v>44555</v>
      </c>
      <c r="C142">
        <v>49</v>
      </c>
      <c r="D142" t="s">
        <v>406</v>
      </c>
      <c r="E142">
        <v>27</v>
      </c>
      <c r="F142" t="str">
        <f t="shared" si="13"/>
        <v>Residential</v>
      </c>
      <c r="G142">
        <f t="shared" si="14"/>
        <v>17</v>
      </c>
      <c r="H142" t="str">
        <f t="shared" si="15"/>
        <v>G</v>
      </c>
    </row>
    <row r="143" spans="1:8" x14ac:dyDescent="0.3">
      <c r="A143" t="s">
        <v>60</v>
      </c>
      <c r="B143" s="143">
        <v>44555</v>
      </c>
      <c r="C143">
        <v>49</v>
      </c>
      <c r="D143" t="s">
        <v>407</v>
      </c>
      <c r="E143">
        <v>592</v>
      </c>
      <c r="F143" t="str">
        <f t="shared" si="13"/>
        <v>Low Income Residential</v>
      </c>
      <c r="G143">
        <f t="shared" si="14"/>
        <v>17</v>
      </c>
      <c r="H143" t="str">
        <f t="shared" si="15"/>
        <v>G</v>
      </c>
    </row>
    <row r="144" spans="1:8" x14ac:dyDescent="0.3">
      <c r="A144" t="s">
        <v>61</v>
      </c>
      <c r="B144" s="143">
        <v>44555</v>
      </c>
      <c r="C144">
        <v>49</v>
      </c>
      <c r="D144" t="s">
        <v>401</v>
      </c>
      <c r="E144">
        <v>1</v>
      </c>
      <c r="F144" t="str">
        <f t="shared" si="13"/>
        <v>Low Income Residential</v>
      </c>
      <c r="G144">
        <f t="shared" si="14"/>
        <v>18</v>
      </c>
      <c r="H144" t="str">
        <f t="shared" si="15"/>
        <v>E</v>
      </c>
    </row>
    <row r="145" spans="1:8" x14ac:dyDescent="0.3">
      <c r="A145" t="s">
        <v>61</v>
      </c>
      <c r="B145" s="143">
        <v>44555</v>
      </c>
      <c r="C145">
        <v>49</v>
      </c>
      <c r="D145" t="s">
        <v>400</v>
      </c>
      <c r="E145">
        <v>81</v>
      </c>
      <c r="F145" t="str">
        <f t="shared" si="13"/>
        <v>Residential</v>
      </c>
      <c r="G145">
        <f t="shared" si="14"/>
        <v>18</v>
      </c>
      <c r="H145" t="str">
        <f t="shared" si="15"/>
        <v>E</v>
      </c>
    </row>
    <row r="146" spans="1:8" x14ac:dyDescent="0.3">
      <c r="A146" t="s">
        <v>61</v>
      </c>
      <c r="B146" s="143">
        <v>44555</v>
      </c>
      <c r="C146">
        <v>49</v>
      </c>
      <c r="D146" t="s">
        <v>408</v>
      </c>
      <c r="E146">
        <v>4</v>
      </c>
      <c r="F146" t="str">
        <f t="shared" si="13"/>
        <v>Small C&amp;I</v>
      </c>
      <c r="G146">
        <f t="shared" si="14"/>
        <v>18</v>
      </c>
      <c r="H146" t="str">
        <f t="shared" si="15"/>
        <v>G</v>
      </c>
    </row>
    <row r="147" spans="1:8" x14ac:dyDescent="0.3">
      <c r="A147" t="s">
        <v>61</v>
      </c>
      <c r="B147" s="143">
        <v>44555</v>
      </c>
      <c r="C147">
        <v>49</v>
      </c>
      <c r="D147" t="s">
        <v>406</v>
      </c>
      <c r="E147">
        <v>23</v>
      </c>
      <c r="F147" t="str">
        <f t="shared" si="13"/>
        <v>Residential</v>
      </c>
      <c r="G147">
        <f t="shared" si="14"/>
        <v>18</v>
      </c>
      <c r="H147" t="str">
        <f t="shared" si="15"/>
        <v>G</v>
      </c>
    </row>
    <row r="148" spans="1:8" x14ac:dyDescent="0.3">
      <c r="A148" t="s">
        <v>61</v>
      </c>
      <c r="B148" s="143">
        <v>44555</v>
      </c>
      <c r="C148">
        <v>49</v>
      </c>
      <c r="D148" t="s">
        <v>409</v>
      </c>
      <c r="E148">
        <v>2</v>
      </c>
      <c r="F148" t="str">
        <f t="shared" si="13"/>
        <v>Medium C&amp;I</v>
      </c>
      <c r="G148">
        <f t="shared" si="14"/>
        <v>18</v>
      </c>
      <c r="H148" t="str">
        <f t="shared" si="15"/>
        <v>G</v>
      </c>
    </row>
    <row r="149" spans="1:8" x14ac:dyDescent="0.3">
      <c r="A149" t="s">
        <v>61</v>
      </c>
      <c r="B149" s="143">
        <v>44555</v>
      </c>
      <c r="C149">
        <v>49</v>
      </c>
      <c r="D149" t="s">
        <v>402</v>
      </c>
      <c r="E149">
        <v>14</v>
      </c>
      <c r="F149" t="str">
        <f t="shared" si="13"/>
        <v>Small C&amp;I</v>
      </c>
      <c r="G149">
        <f t="shared" si="14"/>
        <v>18</v>
      </c>
      <c r="H149" t="str">
        <f t="shared" si="15"/>
        <v>E</v>
      </c>
    </row>
    <row r="150" spans="1:8" x14ac:dyDescent="0.3">
      <c r="A150" t="s">
        <v>62</v>
      </c>
      <c r="B150" s="143">
        <v>44555</v>
      </c>
      <c r="C150">
        <v>49</v>
      </c>
      <c r="D150" t="s">
        <v>409</v>
      </c>
      <c r="E150">
        <v>54</v>
      </c>
      <c r="F150" t="str">
        <f t="shared" si="13"/>
        <v>Medium C&amp;I</v>
      </c>
      <c r="G150">
        <f t="shared" si="14"/>
        <v>19</v>
      </c>
      <c r="H150" t="str">
        <f t="shared" si="15"/>
        <v>G</v>
      </c>
    </row>
    <row r="151" spans="1:8" x14ac:dyDescent="0.3">
      <c r="A151" t="s">
        <v>62</v>
      </c>
      <c r="B151" s="143">
        <v>44555</v>
      </c>
      <c r="C151">
        <v>49</v>
      </c>
      <c r="D151" t="s">
        <v>403</v>
      </c>
      <c r="E151">
        <v>115</v>
      </c>
      <c r="F151" t="str">
        <f t="shared" si="13"/>
        <v>Medium C&amp;I</v>
      </c>
      <c r="G151">
        <f t="shared" si="14"/>
        <v>19</v>
      </c>
      <c r="H151" t="str">
        <f t="shared" si="15"/>
        <v>E</v>
      </c>
    </row>
    <row r="152" spans="1:8" x14ac:dyDescent="0.3">
      <c r="A152" t="s">
        <v>62</v>
      </c>
      <c r="B152" s="143">
        <v>44555</v>
      </c>
      <c r="C152">
        <v>49</v>
      </c>
      <c r="D152" t="s">
        <v>406</v>
      </c>
      <c r="E152">
        <v>7548</v>
      </c>
      <c r="F152" t="str">
        <f t="shared" si="13"/>
        <v>Residential</v>
      </c>
      <c r="G152">
        <f t="shared" si="14"/>
        <v>19</v>
      </c>
      <c r="H152" t="str">
        <f t="shared" si="15"/>
        <v>G</v>
      </c>
    </row>
    <row r="153" spans="1:8" x14ac:dyDescent="0.3">
      <c r="A153" t="s">
        <v>62</v>
      </c>
      <c r="B153" s="143">
        <v>44555</v>
      </c>
      <c r="C153">
        <v>49</v>
      </c>
      <c r="D153" t="s">
        <v>407</v>
      </c>
      <c r="E153">
        <v>1661</v>
      </c>
      <c r="F153" t="str">
        <f t="shared" si="13"/>
        <v>Low Income Residential</v>
      </c>
      <c r="G153">
        <f t="shared" si="14"/>
        <v>19</v>
      </c>
      <c r="H153" t="str">
        <f t="shared" si="15"/>
        <v>G</v>
      </c>
    </row>
    <row r="154" spans="1:8" x14ac:dyDescent="0.3">
      <c r="A154" t="s">
        <v>62</v>
      </c>
      <c r="B154" s="143">
        <v>44555</v>
      </c>
      <c r="C154">
        <v>49</v>
      </c>
      <c r="D154" t="s">
        <v>410</v>
      </c>
      <c r="E154">
        <v>4</v>
      </c>
      <c r="F154" t="str">
        <f t="shared" si="13"/>
        <v>Large C&amp;I</v>
      </c>
      <c r="G154">
        <f t="shared" si="14"/>
        <v>19</v>
      </c>
      <c r="H154" t="str">
        <f t="shared" si="15"/>
        <v>G</v>
      </c>
    </row>
    <row r="155" spans="1:8" x14ac:dyDescent="0.3">
      <c r="A155" t="s">
        <v>62</v>
      </c>
      <c r="B155" s="143">
        <v>44555</v>
      </c>
      <c r="C155">
        <v>49</v>
      </c>
      <c r="D155" t="s">
        <v>402</v>
      </c>
      <c r="E155">
        <v>571</v>
      </c>
      <c r="F155" t="str">
        <f t="shared" si="13"/>
        <v>Small C&amp;I</v>
      </c>
      <c r="G155">
        <f t="shared" si="14"/>
        <v>19</v>
      </c>
      <c r="H155" t="str">
        <f t="shared" si="15"/>
        <v>E</v>
      </c>
    </row>
    <row r="156" spans="1:8" x14ac:dyDescent="0.3">
      <c r="A156" t="s">
        <v>62</v>
      </c>
      <c r="B156" s="143">
        <v>44555</v>
      </c>
      <c r="C156">
        <v>49</v>
      </c>
      <c r="D156" t="s">
        <v>401</v>
      </c>
      <c r="E156">
        <v>2831</v>
      </c>
      <c r="F156" t="str">
        <f t="shared" si="13"/>
        <v>Low Income Residential</v>
      </c>
      <c r="G156">
        <f t="shared" si="14"/>
        <v>19</v>
      </c>
      <c r="H156" t="str">
        <f t="shared" si="15"/>
        <v>E</v>
      </c>
    </row>
    <row r="157" spans="1:8" x14ac:dyDescent="0.3">
      <c r="A157" t="s">
        <v>62</v>
      </c>
      <c r="B157" s="143">
        <v>44555</v>
      </c>
      <c r="C157">
        <v>49</v>
      </c>
      <c r="D157" t="s">
        <v>400</v>
      </c>
      <c r="E157">
        <v>13858</v>
      </c>
      <c r="F157" t="str">
        <f t="shared" si="13"/>
        <v>Residential</v>
      </c>
      <c r="G157">
        <f t="shared" si="14"/>
        <v>19</v>
      </c>
      <c r="H157" t="str">
        <f t="shared" si="15"/>
        <v>E</v>
      </c>
    </row>
    <row r="158" spans="1:8" x14ac:dyDescent="0.3">
      <c r="A158" t="s">
        <v>62</v>
      </c>
      <c r="B158" s="143">
        <v>44555</v>
      </c>
      <c r="C158">
        <v>49</v>
      </c>
      <c r="D158" t="s">
        <v>404</v>
      </c>
      <c r="E158">
        <v>3</v>
      </c>
      <c r="F158" t="str">
        <f t="shared" si="13"/>
        <v>Large C&amp;I</v>
      </c>
      <c r="G158">
        <f t="shared" si="14"/>
        <v>19</v>
      </c>
      <c r="H158" t="str">
        <f t="shared" si="15"/>
        <v>E</v>
      </c>
    </row>
    <row r="159" spans="1:8" x14ac:dyDescent="0.3">
      <c r="A159" t="s">
        <v>62</v>
      </c>
      <c r="B159" s="143">
        <v>44555</v>
      </c>
      <c r="C159">
        <v>49</v>
      </c>
      <c r="D159" t="s">
        <v>408</v>
      </c>
      <c r="E159">
        <v>190</v>
      </c>
      <c r="F159" t="str">
        <f t="shared" si="13"/>
        <v>Small C&amp;I</v>
      </c>
      <c r="G159">
        <f t="shared" si="14"/>
        <v>19</v>
      </c>
      <c r="H159" t="str">
        <f t="shared" si="15"/>
        <v>G</v>
      </c>
    </row>
    <row r="160" spans="1:8" x14ac:dyDescent="0.3">
      <c r="A160" t="s">
        <v>417</v>
      </c>
      <c r="B160" s="143">
        <v>44555</v>
      </c>
      <c r="C160">
        <v>49</v>
      </c>
      <c r="D160" t="s">
        <v>409</v>
      </c>
      <c r="E160">
        <v>5278287</v>
      </c>
      <c r="F160" t="str">
        <f t="shared" si="13"/>
        <v>Medium C&amp;I</v>
      </c>
      <c r="G160">
        <f t="shared" si="14"/>
        <v>20</v>
      </c>
      <c r="H160" t="str">
        <f t="shared" si="15"/>
        <v>G</v>
      </c>
    </row>
    <row r="161" spans="1:8" x14ac:dyDescent="0.3">
      <c r="A161" t="s">
        <v>417</v>
      </c>
      <c r="B161" s="143">
        <v>44555</v>
      </c>
      <c r="C161">
        <v>49</v>
      </c>
      <c r="D161" t="s">
        <v>410</v>
      </c>
      <c r="E161">
        <v>4927494</v>
      </c>
      <c r="F161" t="str">
        <f t="shared" si="13"/>
        <v>Large C&amp;I</v>
      </c>
      <c r="G161">
        <f t="shared" si="14"/>
        <v>20</v>
      </c>
      <c r="H161" t="str">
        <f t="shared" si="15"/>
        <v>G</v>
      </c>
    </row>
    <row r="162" spans="1:8" x14ac:dyDescent="0.3">
      <c r="A162" t="s">
        <v>417</v>
      </c>
      <c r="B162" s="143">
        <v>44555</v>
      </c>
      <c r="C162">
        <v>49</v>
      </c>
      <c r="D162" t="s">
        <v>406</v>
      </c>
      <c r="E162">
        <v>24151448</v>
      </c>
      <c r="F162" t="str">
        <f t="shared" si="13"/>
        <v>Residential</v>
      </c>
      <c r="G162">
        <f t="shared" si="14"/>
        <v>20</v>
      </c>
      <c r="H162" t="str">
        <f t="shared" si="15"/>
        <v>G</v>
      </c>
    </row>
    <row r="163" spans="1:8" x14ac:dyDescent="0.3">
      <c r="A163" t="s">
        <v>417</v>
      </c>
      <c r="B163" s="143">
        <v>44555</v>
      </c>
      <c r="C163">
        <v>49</v>
      </c>
      <c r="D163" t="s">
        <v>407</v>
      </c>
      <c r="E163">
        <v>1668017</v>
      </c>
      <c r="F163" t="str">
        <f t="shared" si="13"/>
        <v>Low Income Residential</v>
      </c>
      <c r="G163">
        <f t="shared" si="14"/>
        <v>20</v>
      </c>
      <c r="H163" t="str">
        <f t="shared" si="15"/>
        <v>G</v>
      </c>
    </row>
    <row r="164" spans="1:8" x14ac:dyDescent="0.3">
      <c r="A164" t="s">
        <v>417</v>
      </c>
      <c r="B164" s="143">
        <v>44555</v>
      </c>
      <c r="C164">
        <v>49</v>
      </c>
      <c r="D164" t="s">
        <v>401</v>
      </c>
      <c r="E164">
        <v>2425722</v>
      </c>
      <c r="F164" t="str">
        <f t="shared" ref="F164:F168" si="16">TRIM(MID(D164,4,50))</f>
        <v>Low Income Residential</v>
      </c>
      <c r="G164">
        <f t="shared" ref="G164:G169" si="17">VALUE(TRIM(MID(A164,6,2)))</f>
        <v>20</v>
      </c>
      <c r="H164" t="str">
        <f t="shared" ref="H164:H169" si="18">LEFT(D164,1)</f>
        <v>E</v>
      </c>
    </row>
    <row r="165" spans="1:8" x14ac:dyDescent="0.3">
      <c r="A165" t="s">
        <v>417</v>
      </c>
      <c r="B165" s="143">
        <v>44555</v>
      </c>
      <c r="C165">
        <v>49</v>
      </c>
      <c r="D165" t="s">
        <v>403</v>
      </c>
      <c r="E165">
        <v>13692645</v>
      </c>
      <c r="F165" t="str">
        <f t="shared" si="16"/>
        <v>Medium C&amp;I</v>
      </c>
      <c r="G165">
        <f t="shared" si="17"/>
        <v>20</v>
      </c>
      <c r="H165" t="str">
        <f t="shared" si="18"/>
        <v>E</v>
      </c>
    </row>
    <row r="166" spans="1:8" x14ac:dyDescent="0.3">
      <c r="A166" t="s">
        <v>417</v>
      </c>
      <c r="B166" s="143">
        <v>44555</v>
      </c>
      <c r="C166">
        <v>49</v>
      </c>
      <c r="D166" t="s">
        <v>411</v>
      </c>
      <c r="E166">
        <v>14446</v>
      </c>
      <c r="F166" t="str">
        <f t="shared" si="16"/>
        <v>OTHER</v>
      </c>
      <c r="G166">
        <f t="shared" si="17"/>
        <v>20</v>
      </c>
      <c r="H166" t="str">
        <f t="shared" si="18"/>
        <v>G</v>
      </c>
    </row>
    <row r="167" spans="1:8" x14ac:dyDescent="0.3">
      <c r="A167" t="s">
        <v>417</v>
      </c>
      <c r="B167" s="143">
        <v>44555</v>
      </c>
      <c r="C167">
        <v>49</v>
      </c>
      <c r="D167" t="s">
        <v>402</v>
      </c>
      <c r="E167">
        <v>8423273</v>
      </c>
      <c r="F167" t="str">
        <f t="shared" si="16"/>
        <v>Small C&amp;I</v>
      </c>
      <c r="G167">
        <f t="shared" si="17"/>
        <v>20</v>
      </c>
      <c r="H167" t="str">
        <f t="shared" si="18"/>
        <v>E</v>
      </c>
    </row>
    <row r="168" spans="1:8" x14ac:dyDescent="0.3">
      <c r="A168" t="s">
        <v>417</v>
      </c>
      <c r="B168" s="143">
        <v>44555</v>
      </c>
      <c r="C168">
        <v>49</v>
      </c>
      <c r="D168" t="s">
        <v>405</v>
      </c>
      <c r="E168">
        <v>14096</v>
      </c>
      <c r="F168" t="str">
        <f t="shared" si="16"/>
        <v>OTHER</v>
      </c>
      <c r="G168">
        <f t="shared" si="17"/>
        <v>20</v>
      </c>
      <c r="H168" t="str">
        <f t="shared" si="18"/>
        <v>E</v>
      </c>
    </row>
    <row r="169" spans="1:8" x14ac:dyDescent="0.3">
      <c r="A169" t="s">
        <v>417</v>
      </c>
      <c r="B169" s="143">
        <v>44555</v>
      </c>
      <c r="C169">
        <v>49</v>
      </c>
      <c r="D169" t="s">
        <v>400</v>
      </c>
      <c r="E169">
        <v>40246756</v>
      </c>
      <c r="F169" t="str">
        <f>TRIM(MID(D169,4,50))</f>
        <v>Residential</v>
      </c>
      <c r="G169">
        <f t="shared" si="17"/>
        <v>20</v>
      </c>
      <c r="H169" t="str">
        <f t="shared" si="18"/>
        <v>E</v>
      </c>
    </row>
    <row r="170" spans="1:8" x14ac:dyDescent="0.3">
      <c r="A170" t="s">
        <v>417</v>
      </c>
      <c r="B170" s="143">
        <v>44555</v>
      </c>
      <c r="C170">
        <v>49</v>
      </c>
      <c r="D170" t="s">
        <v>404</v>
      </c>
      <c r="E170">
        <v>15427380</v>
      </c>
      <c r="F170" t="str">
        <f t="shared" ref="F170:F171" si="19">TRIM(MID(D170,4,50))</f>
        <v>Large C&amp;I</v>
      </c>
      <c r="G170">
        <f t="shared" ref="G170:G171" si="20">VALUE(TRIM(MID(A170,6,2)))</f>
        <v>20</v>
      </c>
      <c r="H170" t="str">
        <f t="shared" ref="H170:H171" si="21">LEFT(D170,1)</f>
        <v>E</v>
      </c>
    </row>
    <row r="171" spans="1:8" x14ac:dyDescent="0.3">
      <c r="A171" t="s">
        <v>417</v>
      </c>
      <c r="B171" s="143">
        <v>44555</v>
      </c>
      <c r="C171">
        <v>49</v>
      </c>
      <c r="D171" t="s">
        <v>408</v>
      </c>
      <c r="E171">
        <v>3276418</v>
      </c>
      <c r="F171" t="str">
        <f t="shared" si="19"/>
        <v>Small C&amp;I</v>
      </c>
      <c r="G171">
        <f t="shared" si="20"/>
        <v>20</v>
      </c>
      <c r="H171" t="str">
        <f t="shared" si="21"/>
        <v>G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4666"/>
  <sheetViews>
    <sheetView topLeftCell="N1" workbookViewId="0">
      <selection activeCell="W7" sqref="W7:W11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15.6640625" bestFit="1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109375" customWidth="1"/>
    <col min="18" max="18" width="2.6640625" style="148" customWidth="1"/>
    <col min="20" max="20" width="24.109375" customWidth="1"/>
    <col min="21" max="21" width="2.6640625" style="148" customWidth="1"/>
    <col min="22" max="22" width="26.44140625" bestFit="1" customWidth="1"/>
    <col min="23" max="23" width="20.44140625" bestFit="1" customWidth="1"/>
    <col min="24" max="27" width="11.88671875" bestFit="1" customWidth="1"/>
    <col min="28" max="32" width="10.88671875" bestFit="1" customWidth="1"/>
    <col min="33" max="34" width="11.88671875" bestFit="1" customWidth="1"/>
    <col min="35" max="35" width="8.5546875" bestFit="1" customWidth="1"/>
    <col min="36" max="39" width="12" bestFit="1" customWidth="1"/>
    <col min="40" max="40" width="9.109375" bestFit="1" customWidth="1"/>
    <col min="41" max="41" width="23.6640625" bestFit="1" customWidth="1"/>
    <col min="42" max="42" width="12" bestFit="1" customWidth="1"/>
  </cols>
  <sheetData>
    <row r="1" spans="1:31" ht="15" thickBot="1" x14ac:dyDescent="0.35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4" t="s">
        <v>114</v>
      </c>
      <c r="W1" t="s">
        <v>548</v>
      </c>
      <c r="Y1" s="153" t="s">
        <v>571</v>
      </c>
      <c r="Z1" s="152"/>
      <c r="AA1" s="152"/>
      <c r="AB1" s="152"/>
      <c r="AC1" s="152"/>
      <c r="AD1" s="152"/>
      <c r="AE1" s="152"/>
    </row>
    <row r="2" spans="1:31" x14ac:dyDescent="0.3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6">
        <v>1012</v>
      </c>
      <c r="T2" t="s">
        <v>536</v>
      </c>
      <c r="V2" s="144" t="s">
        <v>119</v>
      </c>
      <c r="W2" t="s">
        <v>548</v>
      </c>
    </row>
    <row r="3" spans="1:31" x14ac:dyDescent="0.3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6">
        <v>1101</v>
      </c>
      <c r="T3" t="s">
        <v>537</v>
      </c>
      <c r="V3" s="144" t="s">
        <v>116</v>
      </c>
      <c r="W3" s="145">
        <v>2021</v>
      </c>
    </row>
    <row r="4" spans="1:31" x14ac:dyDescent="0.3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9">
        <v>1247</v>
      </c>
      <c r="T4" t="s">
        <v>536</v>
      </c>
      <c r="V4" s="144" t="s">
        <v>117</v>
      </c>
      <c r="W4" s="145">
        <v>12</v>
      </c>
    </row>
    <row r="5" spans="1:31" x14ac:dyDescent="0.3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9">
        <v>1301</v>
      </c>
      <c r="T5" t="s">
        <v>537</v>
      </c>
    </row>
    <row r="6" spans="1:31" x14ac:dyDescent="0.3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9">
        <v>2107</v>
      </c>
      <c r="T6" t="s">
        <v>538</v>
      </c>
      <c r="V6" s="144" t="s">
        <v>45</v>
      </c>
      <c r="W6" t="s">
        <v>159</v>
      </c>
    </row>
    <row r="7" spans="1:31" x14ac:dyDescent="0.3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9">
        <v>2121</v>
      </c>
      <c r="T7" t="s">
        <v>538</v>
      </c>
      <c r="V7" s="145" t="s">
        <v>542</v>
      </c>
      <c r="W7" s="146">
        <v>222968548</v>
      </c>
    </row>
    <row r="8" spans="1:31" x14ac:dyDescent="0.3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9">
        <v>2131</v>
      </c>
      <c r="T8" t="s">
        <v>538</v>
      </c>
      <c r="V8" s="145" t="s">
        <v>543</v>
      </c>
      <c r="W8" s="146">
        <v>18576304</v>
      </c>
    </row>
    <row r="9" spans="1:31" x14ac:dyDescent="0.3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9">
        <v>2221</v>
      </c>
      <c r="T9" t="s">
        <v>539</v>
      </c>
      <c r="V9" s="145" t="s">
        <v>545</v>
      </c>
      <c r="W9" s="146">
        <v>55523011</v>
      </c>
    </row>
    <row r="10" spans="1:31" x14ac:dyDescent="0.3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9">
        <v>2231</v>
      </c>
      <c r="T10" t="s">
        <v>539</v>
      </c>
      <c r="V10" s="145" t="s">
        <v>546</v>
      </c>
      <c r="W10" s="146">
        <v>95417392</v>
      </c>
    </row>
    <row r="11" spans="1:31" x14ac:dyDescent="0.3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9">
        <v>2237</v>
      </c>
      <c r="T11" t="s">
        <v>539</v>
      </c>
      <c r="V11" s="145" t="s">
        <v>544</v>
      </c>
      <c r="W11" s="146">
        <v>186970724</v>
      </c>
    </row>
    <row r="12" spans="1:31" x14ac:dyDescent="0.3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9">
        <v>2321</v>
      </c>
      <c r="T12" t="s">
        <v>541</v>
      </c>
      <c r="V12" s="145" t="s">
        <v>547</v>
      </c>
      <c r="W12" s="146">
        <v>3434203</v>
      </c>
    </row>
    <row r="13" spans="1:31" x14ac:dyDescent="0.3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9">
        <v>2331</v>
      </c>
      <c r="T13" t="s">
        <v>541</v>
      </c>
      <c r="V13" s="145" t="s">
        <v>536</v>
      </c>
      <c r="W13" s="146">
        <v>21179608.959999997</v>
      </c>
    </row>
    <row r="14" spans="1:31" x14ac:dyDescent="0.3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9">
        <v>2367</v>
      </c>
      <c r="T14" t="s">
        <v>541</v>
      </c>
      <c r="V14" s="145" t="s">
        <v>537</v>
      </c>
      <c r="W14" s="146">
        <v>2209590.1</v>
      </c>
    </row>
    <row r="15" spans="1:31" x14ac:dyDescent="0.3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9">
        <v>2421</v>
      </c>
      <c r="T15" t="s">
        <v>541</v>
      </c>
      <c r="V15" s="145" t="s">
        <v>538</v>
      </c>
      <c r="W15" s="146">
        <v>2803094.75</v>
      </c>
    </row>
    <row r="16" spans="1:31" x14ac:dyDescent="0.3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9">
        <v>2431</v>
      </c>
      <c r="T16" t="s">
        <v>541</v>
      </c>
      <c r="V16" s="145" t="s">
        <v>539</v>
      </c>
      <c r="W16" s="146">
        <v>6407863.25</v>
      </c>
    </row>
    <row r="17" spans="1:23" x14ac:dyDescent="0.3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9">
        <v>2496</v>
      </c>
      <c r="T17" t="s">
        <v>541</v>
      </c>
      <c r="V17" s="145" t="s">
        <v>541</v>
      </c>
      <c r="W17" s="146">
        <v>13596074.409999998</v>
      </c>
    </row>
    <row r="18" spans="1:23" x14ac:dyDescent="0.3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9">
        <v>3321</v>
      </c>
      <c r="T18" t="s">
        <v>541</v>
      </c>
      <c r="V18" s="145" t="s">
        <v>540</v>
      </c>
      <c r="W18" s="146">
        <v>0</v>
      </c>
    </row>
    <row r="19" spans="1:23" x14ac:dyDescent="0.3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9">
        <v>3331</v>
      </c>
      <c r="T19" t="s">
        <v>541</v>
      </c>
    </row>
    <row r="20" spans="1:23" x14ac:dyDescent="0.3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9">
        <v>3367</v>
      </c>
      <c r="T20" t="s">
        <v>541</v>
      </c>
    </row>
    <row r="21" spans="1:23" x14ac:dyDescent="0.3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9">
        <v>3421</v>
      </c>
      <c r="T21" t="s">
        <v>541</v>
      </c>
    </row>
    <row r="22" spans="1:23" x14ac:dyDescent="0.3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9">
        <v>3496</v>
      </c>
      <c r="T22" t="s">
        <v>541</v>
      </c>
    </row>
    <row r="23" spans="1:23" x14ac:dyDescent="0.3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9">
        <v>8011</v>
      </c>
      <c r="T23" t="s">
        <v>540</v>
      </c>
    </row>
    <row r="24" spans="1:23" x14ac:dyDescent="0.3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9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9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9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9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9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9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9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9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9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9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9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9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9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9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9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9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9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9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9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9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9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9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9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9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9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9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9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9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9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9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9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9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9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9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9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9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9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60">
        <v>350206</v>
      </c>
      <c r="O3406" s="261">
        <v>45266119</v>
      </c>
      <c r="P3406" s="260">
        <v>192549603</v>
      </c>
      <c r="Q3406" t="str">
        <f>VLOOKUP(TRIM(J3406),S:T,2,FALSE)</f>
        <v>E1 - Residential</v>
      </c>
    </row>
    <row r="3407" spans="1:19" x14ac:dyDescent="0.3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61">
        <v>56016</v>
      </c>
      <c r="P3407" s="260">
        <v>411798</v>
      </c>
      <c r="Q3407" t="str">
        <f t="shared" ref="Q3407:Q3470" si="66">VLOOKUP(TRIM(J3407),S:T,2,FALSE)</f>
        <v>E3 - Small C&amp;I</v>
      </c>
    </row>
    <row r="3408" spans="1:19" x14ac:dyDescent="0.3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60">
        <v>26168</v>
      </c>
      <c r="O3408" s="261">
        <v>2473444</v>
      </c>
      <c r="P3408" s="260">
        <v>14261287</v>
      </c>
      <c r="Q3408" t="str">
        <f t="shared" si="66"/>
        <v>E2 - Low Income Residential</v>
      </c>
    </row>
    <row r="3409" spans="1:17" x14ac:dyDescent="0.3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61">
        <v>6216</v>
      </c>
      <c r="P3409" s="260">
        <v>23764</v>
      </c>
      <c r="Q3409" t="str">
        <f t="shared" si="66"/>
        <v>E4 - Medium C&amp;I</v>
      </c>
    </row>
    <row r="3410" spans="1:17" x14ac:dyDescent="0.3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61">
        <v>142</v>
      </c>
      <c r="P3410">
        <v>508</v>
      </c>
      <c r="Q3410" t="str">
        <f t="shared" si="66"/>
        <v>E3 - Small C&amp;I</v>
      </c>
    </row>
    <row r="3411" spans="1:17" x14ac:dyDescent="0.3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61">
        <v>797</v>
      </c>
      <c r="P3411" s="260">
        <v>3555</v>
      </c>
      <c r="Q3411" t="str">
        <f t="shared" si="66"/>
        <v>E3 - Small C&amp;I</v>
      </c>
    </row>
    <row r="3412" spans="1:17" x14ac:dyDescent="0.3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61">
        <v>4323</v>
      </c>
      <c r="P3412" s="260">
        <v>16038</v>
      </c>
      <c r="Q3412" t="str">
        <f t="shared" si="66"/>
        <v>E6 - OTHER</v>
      </c>
    </row>
    <row r="3413" spans="1:17" x14ac:dyDescent="0.3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61">
        <v>15116</v>
      </c>
      <c r="P3413" s="260">
        <v>33921</v>
      </c>
      <c r="Q3413" t="str">
        <f t="shared" si="66"/>
        <v>E6 - OTHER</v>
      </c>
    </row>
    <row r="3414" spans="1:17" x14ac:dyDescent="0.3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60">
        <v>34398</v>
      </c>
      <c r="O3414" s="261">
        <v>2189079</v>
      </c>
      <c r="P3414" s="260">
        <v>17156621</v>
      </c>
      <c r="Q3414" t="str">
        <f t="shared" si="66"/>
        <v>E1 - Residential</v>
      </c>
    </row>
    <row r="3415" spans="1:17" x14ac:dyDescent="0.3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60">
        <v>4624</v>
      </c>
      <c r="O3415" s="261">
        <v>121063</v>
      </c>
      <c r="P3415" s="260">
        <v>1959277</v>
      </c>
      <c r="Q3415" t="str">
        <f t="shared" si="66"/>
        <v>E2 - Low Income Residential</v>
      </c>
    </row>
    <row r="3416" spans="1:17" x14ac:dyDescent="0.3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61">
        <v>7173</v>
      </c>
      <c r="P3416" s="260">
        <v>56015</v>
      </c>
      <c r="Q3416" t="str">
        <f t="shared" si="66"/>
        <v>E3 - Small C&amp;I</v>
      </c>
    </row>
    <row r="3417" spans="1:17" x14ac:dyDescent="0.3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61">
        <v>925</v>
      </c>
      <c r="P3417" s="260">
        <v>7692</v>
      </c>
      <c r="Q3417" t="str">
        <f t="shared" si="66"/>
        <v>E4 - Medium C&amp;I</v>
      </c>
    </row>
    <row r="3418" spans="1:17" x14ac:dyDescent="0.3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61">
        <v>215381</v>
      </c>
      <c r="P3418" s="260">
        <v>942759</v>
      </c>
      <c r="Q3418" t="str">
        <f t="shared" si="66"/>
        <v>E1 - Residential</v>
      </c>
    </row>
    <row r="3419" spans="1:17" x14ac:dyDescent="0.3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60">
        <v>38837</v>
      </c>
      <c r="O3419" s="261">
        <v>4528606</v>
      </c>
      <c r="P3419" s="260">
        <v>41933518</v>
      </c>
      <c r="Q3419" t="str">
        <f t="shared" si="66"/>
        <v>E3 - Small C&amp;I</v>
      </c>
    </row>
    <row r="3420" spans="1:17" x14ac:dyDescent="0.3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61">
        <v>205</v>
      </c>
      <c r="P3420" s="260">
        <v>1174</v>
      </c>
      <c r="Q3420" t="str">
        <f t="shared" si="66"/>
        <v>E2 - Low Income Residential</v>
      </c>
    </row>
    <row r="3421" spans="1:17" x14ac:dyDescent="0.3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60">
        <v>3473</v>
      </c>
      <c r="O3421" s="261">
        <v>6822948</v>
      </c>
      <c r="P3421" s="260">
        <v>32069254</v>
      </c>
      <c r="Q3421" t="str">
        <f t="shared" si="66"/>
        <v>E4 - Medium C&amp;I</v>
      </c>
    </row>
    <row r="3422" spans="1:17" x14ac:dyDescent="0.3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61">
        <v>7130</v>
      </c>
      <c r="P3422" s="260">
        <v>29065</v>
      </c>
      <c r="Q3422" t="str">
        <f t="shared" si="66"/>
        <v>E3 - Small C&amp;I</v>
      </c>
    </row>
    <row r="3423" spans="1:17" x14ac:dyDescent="0.3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61">
        <v>400655</v>
      </c>
      <c r="P3423" s="260">
        <v>2129554</v>
      </c>
      <c r="Q3423" t="str">
        <f t="shared" si="66"/>
        <v>E4 - Medium C&amp;I</v>
      </c>
    </row>
    <row r="3424" spans="1:17" x14ac:dyDescent="0.3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61">
        <v>884</v>
      </c>
      <c r="P3424" s="260">
        <v>4021</v>
      </c>
      <c r="Q3424" t="str">
        <f t="shared" si="66"/>
        <v>E3 - Small C&amp;I</v>
      </c>
    </row>
    <row r="3425" spans="1:17" x14ac:dyDescent="0.3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61">
        <v>-85689</v>
      </c>
      <c r="P3425" s="260">
        <v>54467</v>
      </c>
      <c r="Q3425" t="str">
        <f t="shared" si="66"/>
        <v>E3 - Small C&amp;I</v>
      </c>
    </row>
    <row r="3426" spans="1:17" x14ac:dyDescent="0.3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61">
        <v>6869</v>
      </c>
      <c r="P3426" s="260">
        <v>9074</v>
      </c>
      <c r="Q3426" t="str">
        <f t="shared" si="66"/>
        <v>E5 - Large C&amp;I</v>
      </c>
    </row>
    <row r="3427" spans="1:17" x14ac:dyDescent="0.3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61">
        <v>55862</v>
      </c>
      <c r="P3427" s="260">
        <v>392258</v>
      </c>
      <c r="Q3427" t="str">
        <f t="shared" si="66"/>
        <v>E5 - Large C&amp;I</v>
      </c>
    </row>
    <row r="3428" spans="1:17" x14ac:dyDescent="0.3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61">
        <v>882</v>
      </c>
      <c r="P3428" s="260">
        <v>3179</v>
      </c>
      <c r="Q3428" t="str">
        <f t="shared" si="66"/>
        <v>E6 - OTHER</v>
      </c>
    </row>
    <row r="3429" spans="1:17" x14ac:dyDescent="0.3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61">
        <v>19056</v>
      </c>
      <c r="P3429" s="260">
        <v>109904</v>
      </c>
      <c r="Q3429" t="str">
        <f t="shared" si="66"/>
        <v>E6 - OTHER</v>
      </c>
    </row>
    <row r="3430" spans="1:17" x14ac:dyDescent="0.3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61">
        <v>881</v>
      </c>
      <c r="P3430" s="260">
        <v>4751</v>
      </c>
      <c r="Q3430" t="str">
        <f t="shared" si="66"/>
        <v>E6 - OTHER</v>
      </c>
    </row>
    <row r="3431" spans="1:17" x14ac:dyDescent="0.3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60">
        <v>1072</v>
      </c>
      <c r="O3431" s="261">
        <v>83532</v>
      </c>
      <c r="P3431" s="260">
        <v>296268</v>
      </c>
      <c r="Q3431" t="str">
        <f t="shared" si="66"/>
        <v>E6 - OTHER</v>
      </c>
    </row>
    <row r="3432" spans="1:17" x14ac:dyDescent="0.3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61">
        <v>308</v>
      </c>
      <c r="P3432" s="260">
        <v>1108</v>
      </c>
      <c r="Q3432" t="str">
        <f t="shared" si="66"/>
        <v>E6 - OTHER</v>
      </c>
    </row>
    <row r="3433" spans="1:17" x14ac:dyDescent="0.3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61">
        <v>42</v>
      </c>
      <c r="P3433">
        <v>215</v>
      </c>
      <c r="Q3433" t="str">
        <f t="shared" si="66"/>
        <v>E6 - OTHER</v>
      </c>
    </row>
    <row r="3434" spans="1:17" x14ac:dyDescent="0.3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61">
        <v>767171</v>
      </c>
      <c r="P3434" s="260">
        <v>4115399</v>
      </c>
      <c r="Q3434" t="str">
        <f t="shared" si="66"/>
        <v>E5 - Large C&amp;I</v>
      </c>
    </row>
    <row r="3435" spans="1:17" x14ac:dyDescent="0.3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61">
        <v>2219098</v>
      </c>
      <c r="P3435" s="260">
        <v>12095790</v>
      </c>
      <c r="Q3435" t="str">
        <f t="shared" si="66"/>
        <v>E5 - Large C&amp;I</v>
      </c>
    </row>
    <row r="3436" spans="1:17" x14ac:dyDescent="0.3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61">
        <v>4249775</v>
      </c>
      <c r="P3436" s="260">
        <v>55649034</v>
      </c>
      <c r="Q3436" t="str">
        <f t="shared" si="66"/>
        <v>E5 - Large C&amp;I</v>
      </c>
    </row>
    <row r="3437" spans="1:17" x14ac:dyDescent="0.3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61">
        <v>5240691</v>
      </c>
      <c r="P3437" s="260">
        <v>71131305</v>
      </c>
      <c r="Q3437" t="str">
        <f t="shared" si="66"/>
        <v>E5 - Large C&amp;I</v>
      </c>
    </row>
    <row r="3438" spans="1:17" x14ac:dyDescent="0.3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61">
        <v>26492</v>
      </c>
      <c r="P3438" s="260">
        <v>226386</v>
      </c>
      <c r="Q3438" t="str">
        <f t="shared" si="66"/>
        <v>E1 - Residential</v>
      </c>
    </row>
    <row r="3439" spans="1:17" x14ac:dyDescent="0.3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61">
        <v>124053</v>
      </c>
      <c r="P3439" s="260">
        <v>1137439</v>
      </c>
      <c r="Q3439" t="str">
        <f t="shared" si="66"/>
        <v>E5 - Large C&amp;I</v>
      </c>
    </row>
    <row r="3440" spans="1:17" x14ac:dyDescent="0.3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60">
        <v>10408</v>
      </c>
      <c r="O3440" s="261">
        <v>1638118</v>
      </c>
      <c r="P3440" s="260">
        <v>13679004</v>
      </c>
      <c r="Q3440" t="str">
        <f t="shared" si="66"/>
        <v>E3 - Small C&amp;I</v>
      </c>
    </row>
    <row r="3441" spans="1:17" x14ac:dyDescent="0.3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61">
        <v>10183</v>
      </c>
      <c r="P3441" s="260">
        <v>75355</v>
      </c>
      <c r="Q3441" t="str">
        <f t="shared" si="66"/>
        <v>E3 - Small C&amp;I</v>
      </c>
    </row>
    <row r="3442" spans="1:17" x14ac:dyDescent="0.3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60">
        <v>3618</v>
      </c>
      <c r="O3442" s="261">
        <v>5625567</v>
      </c>
      <c r="P3442" s="260">
        <v>60355143</v>
      </c>
      <c r="Q3442" t="str">
        <f t="shared" si="66"/>
        <v>E4 - Medium C&amp;I</v>
      </c>
    </row>
    <row r="3443" spans="1:17" x14ac:dyDescent="0.3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61">
        <v>550</v>
      </c>
      <c r="P3443" s="260">
        <v>2252</v>
      </c>
      <c r="Q3443" t="str">
        <f t="shared" si="66"/>
        <v>E1 - Residential</v>
      </c>
    </row>
    <row r="3444" spans="1:17" x14ac:dyDescent="0.3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61">
        <v>275871</v>
      </c>
      <c r="P3444" s="260">
        <v>1296287</v>
      </c>
      <c r="Q3444" t="str">
        <f t="shared" si="66"/>
        <v>E3 - Small C&amp;I</v>
      </c>
    </row>
    <row r="3445" spans="1:17" x14ac:dyDescent="0.3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61">
        <v>43</v>
      </c>
      <c r="P3445">
        <v>225</v>
      </c>
      <c r="Q3445" t="str">
        <f t="shared" si="66"/>
        <v>E2 - Low Income Residential</v>
      </c>
    </row>
    <row r="3446" spans="1:17" x14ac:dyDescent="0.3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61">
        <v>685331</v>
      </c>
      <c r="P3446" s="260">
        <v>3132168</v>
      </c>
      <c r="Q3446" t="str">
        <f t="shared" si="66"/>
        <v>E4 - Medium C&amp;I</v>
      </c>
    </row>
    <row r="3447" spans="1:17" x14ac:dyDescent="0.3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61">
        <v>21288</v>
      </c>
      <c r="P3447" s="260">
        <v>98452</v>
      </c>
      <c r="Q3447" t="str">
        <f t="shared" si="66"/>
        <v>E4 - Medium C&amp;I</v>
      </c>
    </row>
    <row r="3448" spans="1:17" x14ac:dyDescent="0.3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61">
        <v>27486</v>
      </c>
      <c r="P3448" s="260">
        <v>388769</v>
      </c>
      <c r="Q3448" t="str">
        <f t="shared" si="66"/>
        <v>E5 - Large C&amp;I</v>
      </c>
    </row>
    <row r="3449" spans="1:17" x14ac:dyDescent="0.3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61">
        <v>2507</v>
      </c>
      <c r="P3449" s="260">
        <v>13664</v>
      </c>
      <c r="Q3449" t="str">
        <f t="shared" si="66"/>
        <v>E6 - OTHER</v>
      </c>
    </row>
    <row r="3450" spans="1:17" x14ac:dyDescent="0.3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61">
        <v>8911</v>
      </c>
      <c r="P3450" s="260">
        <v>32993</v>
      </c>
      <c r="Q3450" t="str">
        <f t="shared" si="66"/>
        <v>E6 - OTHER</v>
      </c>
    </row>
    <row r="3451" spans="1:17" x14ac:dyDescent="0.3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61">
        <v>480336</v>
      </c>
      <c r="P3451" s="260">
        <v>2506686</v>
      </c>
      <c r="Q3451" t="str">
        <f t="shared" si="66"/>
        <v>E5 - Large C&amp;I</v>
      </c>
    </row>
    <row r="3452" spans="1:17" x14ac:dyDescent="0.3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61">
        <v>235050</v>
      </c>
      <c r="P3452" s="260">
        <v>1101308</v>
      </c>
      <c r="Q3452" t="str">
        <f t="shared" si="66"/>
        <v>E5 - Large C&amp;I</v>
      </c>
    </row>
    <row r="3453" spans="1:17" x14ac:dyDescent="0.3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61">
        <v>1891963</v>
      </c>
      <c r="P3453" s="260">
        <v>24791265</v>
      </c>
      <c r="Q3453" t="str">
        <f t="shared" si="66"/>
        <v>E5 - Large C&amp;I</v>
      </c>
    </row>
    <row r="3454" spans="1:17" x14ac:dyDescent="0.3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61">
        <v>1095934</v>
      </c>
      <c r="P3454" s="260">
        <v>14177998</v>
      </c>
      <c r="Q3454" t="str">
        <f t="shared" si="66"/>
        <v>E5 - Large C&amp;I</v>
      </c>
    </row>
    <row r="3455" spans="1:17" x14ac:dyDescent="0.3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61">
        <v>8786</v>
      </c>
      <c r="P3455">
        <v>0</v>
      </c>
      <c r="Q3455" t="str">
        <f t="shared" si="66"/>
        <v>E6 - OTHER</v>
      </c>
    </row>
    <row r="3456" spans="1:17" x14ac:dyDescent="0.3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61">
        <v>9511</v>
      </c>
      <c r="P3456" s="260">
        <v>519497</v>
      </c>
      <c r="Q3456" t="str">
        <f t="shared" si="66"/>
        <v>E6 - OTHER</v>
      </c>
    </row>
    <row r="3457" spans="1:17" x14ac:dyDescent="0.3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61">
        <v>49456</v>
      </c>
      <c r="P3457" s="260">
        <v>439050</v>
      </c>
      <c r="Q3457" t="str">
        <f t="shared" si="66"/>
        <v>E3 - Small C&amp;I</v>
      </c>
    </row>
    <row r="3458" spans="1:17" x14ac:dyDescent="0.3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61">
        <v>379852</v>
      </c>
      <c r="P3458" s="260">
        <v>3894226</v>
      </c>
      <c r="Q3458" t="str">
        <f t="shared" si="66"/>
        <v>E4 - Medium C&amp;I</v>
      </c>
    </row>
    <row r="3459" spans="1:17" x14ac:dyDescent="0.3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61">
        <v>9839</v>
      </c>
      <c r="P3459" s="260">
        <v>42338</v>
      </c>
      <c r="Q3459" t="str">
        <f t="shared" si="66"/>
        <v>E3 - Small C&amp;I</v>
      </c>
    </row>
    <row r="3460" spans="1:17" x14ac:dyDescent="0.3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61">
        <v>1162</v>
      </c>
      <c r="P3460" s="260">
        <v>4218</v>
      </c>
      <c r="Q3460" t="str">
        <f t="shared" si="66"/>
        <v>E6 - OTHER</v>
      </c>
    </row>
    <row r="3461" spans="1:17" x14ac:dyDescent="0.3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61">
        <v>2805</v>
      </c>
      <c r="P3461" s="260">
        <v>4957</v>
      </c>
      <c r="Q3461" t="str">
        <f t="shared" si="66"/>
        <v>E6 - OTHER</v>
      </c>
    </row>
    <row r="3462" spans="1:17" x14ac:dyDescent="0.3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61">
        <v>4071</v>
      </c>
      <c r="P3462" s="260">
        <v>24857</v>
      </c>
      <c r="Q3462" t="str">
        <f t="shared" si="66"/>
        <v>E6 - OTHER</v>
      </c>
    </row>
    <row r="3463" spans="1:17" x14ac:dyDescent="0.3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61">
        <v>362274</v>
      </c>
      <c r="P3463" s="260">
        <v>1060149</v>
      </c>
      <c r="Q3463" t="str">
        <f t="shared" si="66"/>
        <v>E6 - OTHER</v>
      </c>
    </row>
    <row r="3464" spans="1:17" x14ac:dyDescent="0.3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61">
        <v>197498</v>
      </c>
      <c r="P3464" s="260">
        <v>1838306</v>
      </c>
      <c r="Q3464" t="str">
        <f t="shared" si="66"/>
        <v>E6 - OTHER</v>
      </c>
    </row>
    <row r="3465" spans="1:17" x14ac:dyDescent="0.3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61">
        <v>779</v>
      </c>
      <c r="P3465">
        <v>405</v>
      </c>
      <c r="Q3465" t="str">
        <f t="shared" si="66"/>
        <v>E6 - OTHER</v>
      </c>
    </row>
    <row r="3466" spans="1:17" x14ac:dyDescent="0.3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61">
        <v>16573</v>
      </c>
      <c r="P3466" s="260">
        <v>60166</v>
      </c>
      <c r="Q3466" t="str">
        <f t="shared" si="66"/>
        <v>E6 - OTHER</v>
      </c>
    </row>
    <row r="3467" spans="1:17" x14ac:dyDescent="0.3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61">
        <v>139640</v>
      </c>
      <c r="P3467" s="260">
        <v>296952</v>
      </c>
      <c r="Q3467" t="str">
        <f t="shared" si="66"/>
        <v>E6 - OTHER</v>
      </c>
    </row>
    <row r="3468" spans="1:17" x14ac:dyDescent="0.3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61">
        <v>738</v>
      </c>
      <c r="P3468" s="260">
        <v>3642</v>
      </c>
      <c r="Q3468" t="str">
        <f t="shared" si="66"/>
        <v>E6 - OTHER</v>
      </c>
    </row>
    <row r="3469" spans="1:17" x14ac:dyDescent="0.3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61">
        <v>24497</v>
      </c>
      <c r="P3469" s="260">
        <v>120091</v>
      </c>
      <c r="Q3469" t="str">
        <f t="shared" si="66"/>
        <v>E6 - OTHER</v>
      </c>
    </row>
    <row r="3470" spans="1:17" x14ac:dyDescent="0.3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61">
        <v>11792</v>
      </c>
      <c r="P3470" s="260">
        <v>82363</v>
      </c>
      <c r="Q3470" t="str">
        <f t="shared" si="66"/>
        <v>E3 - Small C&amp;I</v>
      </c>
    </row>
    <row r="3471" spans="1:17" x14ac:dyDescent="0.3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60">
        <v>14734</v>
      </c>
      <c r="O3471" s="261">
        <v>3620554</v>
      </c>
      <c r="P3471" s="260">
        <v>15875713</v>
      </c>
      <c r="Q3471" t="str">
        <f t="shared" ref="Q3471:Q3477" si="67">VLOOKUP(TRIM(J3471),S:T,2,FALSE)</f>
        <v>E1 - Residential</v>
      </c>
    </row>
    <row r="3472" spans="1:17" x14ac:dyDescent="0.3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61">
        <v>142</v>
      </c>
      <c r="P3472">
        <v>556</v>
      </c>
      <c r="Q3472" t="str">
        <f t="shared" si="67"/>
        <v>E3 - Small C&amp;I</v>
      </c>
    </row>
    <row r="3473" spans="1:17" x14ac:dyDescent="0.3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60">
        <v>1033</v>
      </c>
      <c r="O3473" s="261">
        <v>188074</v>
      </c>
      <c r="P3473" s="260">
        <v>1119799</v>
      </c>
      <c r="Q3473" t="str">
        <f t="shared" si="67"/>
        <v>E2 - Low Income Residential</v>
      </c>
    </row>
    <row r="3474" spans="1:17" x14ac:dyDescent="0.3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61">
        <v>182</v>
      </c>
      <c r="P3474">
        <v>609</v>
      </c>
      <c r="Q3474" t="str">
        <f t="shared" si="67"/>
        <v>E6 - OTHER</v>
      </c>
    </row>
    <row r="3475" spans="1:17" x14ac:dyDescent="0.3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60">
        <v>1491</v>
      </c>
      <c r="O3475" s="261">
        <v>219335</v>
      </c>
      <c r="P3475" s="260">
        <v>1845106</v>
      </c>
      <c r="Q3475" t="str">
        <f t="shared" si="67"/>
        <v>E1 - Residential</v>
      </c>
    </row>
    <row r="3476" spans="1:17" x14ac:dyDescent="0.3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61">
        <v>5277</v>
      </c>
      <c r="P3476" s="260">
        <v>93415</v>
      </c>
      <c r="Q3476" t="str">
        <f t="shared" si="67"/>
        <v>E2 - Low Income Residential</v>
      </c>
    </row>
    <row r="3477" spans="1:17" x14ac:dyDescent="0.3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61">
        <v>1174</v>
      </c>
      <c r="P3477" s="260">
        <v>10640</v>
      </c>
      <c r="Q3477">
        <f t="shared" si="67"/>
        <v>0</v>
      </c>
    </row>
    <row r="3478" spans="1:17" x14ac:dyDescent="0.3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61">
        <v>1986</v>
      </c>
      <c r="P3478" s="260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60">
        <v>15766</v>
      </c>
      <c r="O3479" s="261">
        <v>864376</v>
      </c>
      <c r="P3479" s="260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61">
        <v>34991</v>
      </c>
      <c r="P3480" s="260">
        <v>26875</v>
      </c>
      <c r="Q3480" t="str">
        <f t="shared" si="68"/>
        <v>G2 - Low Income Residential</v>
      </c>
    </row>
    <row r="3481" spans="1:17" x14ac:dyDescent="0.3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61">
        <v>1118</v>
      </c>
      <c r="P3481">
        <v>811</v>
      </c>
      <c r="Q3481" t="str">
        <f t="shared" si="68"/>
        <v>G6 - OTHER</v>
      </c>
    </row>
    <row r="3482" spans="1:17" x14ac:dyDescent="0.3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60">
        <v>18064</v>
      </c>
      <c r="O3482" s="261">
        <v>5386050</v>
      </c>
      <c r="P3482" s="260">
        <v>3905750</v>
      </c>
      <c r="Q3482" t="str">
        <f t="shared" si="68"/>
        <v>G3 - Small C&amp;I</v>
      </c>
    </row>
    <row r="3483" spans="1:17" x14ac:dyDescent="0.3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60">
        <v>3071</v>
      </c>
      <c r="O3483" s="261">
        <v>4904060</v>
      </c>
      <c r="P3483" s="260">
        <v>4526697</v>
      </c>
      <c r="Q3483" t="str">
        <f t="shared" si="68"/>
        <v>G4 - Medium C&amp;I</v>
      </c>
    </row>
    <row r="3484" spans="1:17" x14ac:dyDescent="0.3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60">
        <v>1415</v>
      </c>
      <c r="O3484" s="261">
        <v>1345467</v>
      </c>
      <c r="P3484" s="260">
        <v>2719905</v>
      </c>
      <c r="Q3484" t="str">
        <f t="shared" si="68"/>
        <v>G4 - Medium C&amp;I</v>
      </c>
    </row>
    <row r="3485" spans="1:17" x14ac:dyDescent="0.3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61">
        <v>371830</v>
      </c>
      <c r="P3485" s="260">
        <v>774455</v>
      </c>
      <c r="Q3485" t="str">
        <f t="shared" si="68"/>
        <v>G4 - Medium C&amp;I</v>
      </c>
    </row>
    <row r="3486" spans="1:17" x14ac:dyDescent="0.3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61">
        <v>149279</v>
      </c>
      <c r="P3486" s="260">
        <v>140080</v>
      </c>
      <c r="Q3486" t="str">
        <f t="shared" si="68"/>
        <v>G4 - Medium C&amp;I</v>
      </c>
    </row>
    <row r="3487" spans="1:17" x14ac:dyDescent="0.3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61">
        <v>1000781</v>
      </c>
      <c r="P3487" s="260">
        <v>957826</v>
      </c>
      <c r="Q3487" t="str">
        <f t="shared" si="68"/>
        <v>G5 - Large C&amp;I</v>
      </c>
    </row>
    <row r="3488" spans="1:17" x14ac:dyDescent="0.3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61">
        <v>1026323</v>
      </c>
      <c r="P3488" s="260">
        <v>2173915</v>
      </c>
      <c r="Q3488" t="str">
        <f t="shared" si="68"/>
        <v>G5 - Large C&amp;I</v>
      </c>
    </row>
    <row r="3489" spans="1:17" x14ac:dyDescent="0.3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61">
        <v>557467</v>
      </c>
      <c r="P3489" s="260">
        <v>1191750</v>
      </c>
      <c r="Q3489" t="str">
        <f t="shared" si="68"/>
        <v>G5 - Large C&amp;I</v>
      </c>
    </row>
    <row r="3490" spans="1:17" x14ac:dyDescent="0.3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61">
        <v>111476</v>
      </c>
      <c r="P3490" s="260">
        <v>105852</v>
      </c>
      <c r="Q3490" t="str">
        <f t="shared" si="68"/>
        <v>G5 - Large C&amp;I</v>
      </c>
    </row>
    <row r="3491" spans="1:17" x14ac:dyDescent="0.3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61">
        <v>51911</v>
      </c>
      <c r="P3491" s="260">
        <v>61285</v>
      </c>
      <c r="Q3491" t="str">
        <f t="shared" si="68"/>
        <v>G5 - Large C&amp;I</v>
      </c>
    </row>
    <row r="3492" spans="1:17" x14ac:dyDescent="0.3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61">
        <v>18486</v>
      </c>
      <c r="P3492" s="260">
        <v>78627</v>
      </c>
      <c r="Q3492" t="str">
        <f t="shared" si="68"/>
        <v>G5 - Large C&amp;I</v>
      </c>
    </row>
    <row r="3493" spans="1:17" x14ac:dyDescent="0.3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61">
        <v>322415</v>
      </c>
      <c r="P3493" s="260">
        <v>1564686</v>
      </c>
      <c r="Q3493" t="str">
        <f t="shared" si="68"/>
        <v>G5 - Large C&amp;I</v>
      </c>
    </row>
    <row r="3494" spans="1:17" x14ac:dyDescent="0.3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61">
        <v>147706</v>
      </c>
      <c r="P3494" s="260">
        <v>162227</v>
      </c>
      <c r="Q3494" t="str">
        <f t="shared" si="68"/>
        <v>G5 - Large C&amp;I</v>
      </c>
    </row>
    <row r="3495" spans="1:17" x14ac:dyDescent="0.3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61">
        <v>148788</v>
      </c>
      <c r="P3495" s="260">
        <v>379321</v>
      </c>
      <c r="Q3495" t="str">
        <f t="shared" si="68"/>
        <v>G5 - Large C&amp;I</v>
      </c>
    </row>
    <row r="3496" spans="1:17" x14ac:dyDescent="0.3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61">
        <v>12712</v>
      </c>
      <c r="P3496" s="260">
        <v>32291</v>
      </c>
      <c r="Q3496" t="str">
        <f t="shared" si="68"/>
        <v>G5 - Large C&amp;I</v>
      </c>
    </row>
    <row r="3497" spans="1:17" x14ac:dyDescent="0.3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61">
        <v>5802</v>
      </c>
      <c r="P3497">
        <v>0</v>
      </c>
      <c r="Q3497" t="str">
        <f t="shared" si="68"/>
        <v>G5 - Large C&amp;I</v>
      </c>
    </row>
    <row r="3498" spans="1:17" x14ac:dyDescent="0.3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61">
        <v>6768</v>
      </c>
      <c r="P3498" s="260">
        <v>27631</v>
      </c>
      <c r="Q3498" t="str">
        <f t="shared" si="68"/>
        <v>G5 - Large C&amp;I</v>
      </c>
    </row>
    <row r="3499" spans="1:17" x14ac:dyDescent="0.3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61">
        <v>179175</v>
      </c>
      <c r="P3499" s="260">
        <v>968439</v>
      </c>
      <c r="Q3499" t="str">
        <f t="shared" si="68"/>
        <v>G5 - Large C&amp;I</v>
      </c>
    </row>
    <row r="3500" spans="1:17" x14ac:dyDescent="0.3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61">
        <v>51340</v>
      </c>
      <c r="P3500" s="260">
        <v>42862</v>
      </c>
      <c r="Q3500" t="str">
        <f t="shared" si="68"/>
        <v>G5 - Large C&amp;I</v>
      </c>
    </row>
    <row r="3501" spans="1:17" x14ac:dyDescent="0.3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61">
        <v>35328</v>
      </c>
      <c r="P3501" s="260">
        <v>37033</v>
      </c>
      <c r="Q3501" t="str">
        <f t="shared" si="68"/>
        <v>G5 - Large C&amp;I</v>
      </c>
    </row>
    <row r="3502" spans="1:17" x14ac:dyDescent="0.3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61">
        <v>18750</v>
      </c>
      <c r="P3502">
        <v>1</v>
      </c>
      <c r="Q3502" t="str">
        <f t="shared" si="68"/>
        <v>E6 - OTHER</v>
      </c>
    </row>
    <row r="3503" spans="1:17" x14ac:dyDescent="0.3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61">
        <v>-745345</v>
      </c>
      <c r="P3503">
        <v>0</v>
      </c>
      <c r="Q3503" t="str">
        <f t="shared" si="68"/>
        <v>G6 - OTHER</v>
      </c>
    </row>
    <row r="3504" spans="1:17" x14ac:dyDescent="0.3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61">
        <v>57091</v>
      </c>
      <c r="P3504">
        <v>0</v>
      </c>
      <c r="Q3504" t="str">
        <f t="shared" si="68"/>
        <v>G6 - OTHER</v>
      </c>
    </row>
    <row r="3505" spans="1:17" x14ac:dyDescent="0.3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61">
        <v>85466</v>
      </c>
      <c r="P3505" s="260">
        <v>133384</v>
      </c>
      <c r="Q3505" t="str">
        <f t="shared" si="68"/>
        <v>G5 - Large C&amp;I</v>
      </c>
    </row>
    <row r="3506" spans="1:17" x14ac:dyDescent="0.3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61">
        <v>61632</v>
      </c>
      <c r="P3506" s="260">
        <v>402690</v>
      </c>
      <c r="Q3506" t="str">
        <f t="shared" si="68"/>
        <v>G5 - Large C&amp;I</v>
      </c>
    </row>
    <row r="3507" spans="1:17" x14ac:dyDescent="0.3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61">
        <v>625</v>
      </c>
      <c r="P3507">
        <v>0</v>
      </c>
      <c r="Q3507" t="str">
        <f t="shared" si="68"/>
        <v>G5 - Large C&amp;I</v>
      </c>
    </row>
    <row r="3508" spans="1:17" x14ac:dyDescent="0.3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61">
        <v>75962</v>
      </c>
      <c r="P3508" s="260">
        <v>520851</v>
      </c>
      <c r="Q3508" t="str">
        <f t="shared" si="68"/>
        <v>G5 - Large C&amp;I</v>
      </c>
    </row>
    <row r="3509" spans="1:17" x14ac:dyDescent="0.3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61">
        <v>225343</v>
      </c>
      <c r="P3509" s="260">
        <v>300096</v>
      </c>
      <c r="Q3509" t="str">
        <f t="shared" si="68"/>
        <v>G3 - Small C&amp;I</v>
      </c>
    </row>
    <row r="3510" spans="1:17" x14ac:dyDescent="0.3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61">
        <v>15686</v>
      </c>
      <c r="P3510" s="260">
        <v>11732</v>
      </c>
      <c r="Q3510" t="str">
        <f t="shared" si="68"/>
        <v>G3 - Small C&amp;I</v>
      </c>
    </row>
    <row r="3511" spans="1:17" x14ac:dyDescent="0.3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61">
        <v>1846</v>
      </c>
      <c r="P3511">
        <v>0</v>
      </c>
      <c r="Q3511" t="str">
        <f t="shared" si="68"/>
        <v>G6 - OTHER</v>
      </c>
    </row>
    <row r="3512" spans="1:17" x14ac:dyDescent="0.3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61">
        <v>12937</v>
      </c>
      <c r="P3512" s="260">
        <v>10288</v>
      </c>
      <c r="Q3512" t="str">
        <f t="shared" si="68"/>
        <v>G3 - Small C&amp;I</v>
      </c>
    </row>
    <row r="3513" spans="1:17" x14ac:dyDescent="0.3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61">
        <v>51222</v>
      </c>
      <c r="P3513" s="260">
        <v>48801</v>
      </c>
      <c r="Q3513" t="str">
        <f t="shared" si="68"/>
        <v>G4 - Medium C&amp;I</v>
      </c>
    </row>
    <row r="3514" spans="1:17" x14ac:dyDescent="0.3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61">
        <v>36832</v>
      </c>
      <c r="P3514" s="260">
        <v>76342</v>
      </c>
      <c r="Q3514" t="str">
        <f t="shared" si="68"/>
        <v>G4 - Medium C&amp;I</v>
      </c>
    </row>
    <row r="3515" spans="1:17" x14ac:dyDescent="0.3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61">
        <v>10040</v>
      </c>
      <c r="P3515" s="260">
        <v>19728</v>
      </c>
      <c r="Q3515" t="str">
        <f t="shared" si="68"/>
        <v>G4 - Medium C&amp;I</v>
      </c>
    </row>
    <row r="3516" spans="1:17" x14ac:dyDescent="0.3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61">
        <v>8056</v>
      </c>
      <c r="P3516" s="260">
        <v>6742</v>
      </c>
      <c r="Q3516" t="str">
        <f t="shared" si="68"/>
        <v>G4 - Medium C&amp;I</v>
      </c>
    </row>
    <row r="3517" spans="1:17" x14ac:dyDescent="0.3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61">
        <v>56979</v>
      </c>
      <c r="P3517" s="260">
        <v>53693</v>
      </c>
      <c r="Q3517" t="str">
        <f t="shared" si="68"/>
        <v>G5 - Large C&amp;I</v>
      </c>
    </row>
    <row r="3518" spans="1:17" x14ac:dyDescent="0.3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61">
        <v>114903</v>
      </c>
      <c r="P3518" s="260">
        <v>243610</v>
      </c>
      <c r="Q3518" t="str">
        <f t="shared" si="68"/>
        <v>G5 - Large C&amp;I</v>
      </c>
    </row>
    <row r="3519" spans="1:17" x14ac:dyDescent="0.3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61">
        <v>66621</v>
      </c>
      <c r="P3519" s="260">
        <v>140976</v>
      </c>
      <c r="Q3519" t="str">
        <f t="shared" si="68"/>
        <v>G5 - Large C&amp;I</v>
      </c>
    </row>
    <row r="3520" spans="1:17" x14ac:dyDescent="0.3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61">
        <v>15733</v>
      </c>
      <c r="P3520" s="260">
        <v>15389</v>
      </c>
      <c r="Q3520" t="str">
        <f t="shared" si="68"/>
        <v>G5 - Large C&amp;I</v>
      </c>
    </row>
    <row r="3521" spans="1:17" x14ac:dyDescent="0.3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61">
        <v>5144</v>
      </c>
      <c r="P3521" s="260">
        <v>22787</v>
      </c>
      <c r="Q3521" t="str">
        <f t="shared" si="68"/>
        <v>G5 - Large C&amp;I</v>
      </c>
    </row>
    <row r="3522" spans="1:17" x14ac:dyDescent="0.3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61">
        <v>28944</v>
      </c>
      <c r="P3522" s="260">
        <v>129939</v>
      </c>
      <c r="Q3522" t="str">
        <f t="shared" si="68"/>
        <v>G5 - Large C&amp;I</v>
      </c>
    </row>
    <row r="3523" spans="1:17" x14ac:dyDescent="0.3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61">
        <v>118166</v>
      </c>
      <c r="P3523" s="260">
        <v>128211</v>
      </c>
      <c r="Q3523" t="str">
        <f t="shared" si="68"/>
        <v>G5 - Large C&amp;I</v>
      </c>
    </row>
    <row r="3524" spans="1:17" x14ac:dyDescent="0.3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61">
        <v>156620</v>
      </c>
      <c r="P3524" s="260">
        <v>376866</v>
      </c>
      <c r="Q3524" t="str">
        <f t="shared" si="68"/>
        <v>G5 - Large C&amp;I</v>
      </c>
    </row>
    <row r="3525" spans="1:17" x14ac:dyDescent="0.3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61">
        <v>129968</v>
      </c>
      <c r="P3525" s="260">
        <v>326569</v>
      </c>
      <c r="Q3525" t="str">
        <f t="shared" si="68"/>
        <v>G5 - Large C&amp;I</v>
      </c>
    </row>
    <row r="3526" spans="1:17" x14ac:dyDescent="0.3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61">
        <v>2745</v>
      </c>
      <c r="P3526" s="260">
        <v>2739</v>
      </c>
      <c r="Q3526" t="str">
        <f t="shared" si="68"/>
        <v>G5 - Large C&amp;I</v>
      </c>
    </row>
    <row r="3527" spans="1:17" x14ac:dyDescent="0.3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61">
        <v>48769</v>
      </c>
      <c r="P3527" s="260">
        <v>62772</v>
      </c>
      <c r="Q3527" t="str">
        <f t="shared" si="68"/>
        <v>G5 - Large C&amp;I</v>
      </c>
    </row>
    <row r="3528" spans="1:17" x14ac:dyDescent="0.3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61">
        <v>36782</v>
      </c>
      <c r="P3528" s="260">
        <v>24843</v>
      </c>
      <c r="Q3528" t="str">
        <f t="shared" si="68"/>
        <v>G5 - Large C&amp;I</v>
      </c>
    </row>
    <row r="3529" spans="1:17" x14ac:dyDescent="0.3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61">
        <v>817599</v>
      </c>
      <c r="P3529" s="260">
        <v>3990508</v>
      </c>
      <c r="Q3529" t="str">
        <f t="shared" si="68"/>
        <v>G5 - Large C&amp;I</v>
      </c>
    </row>
    <row r="3530" spans="1:17" x14ac:dyDescent="0.3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61">
        <v>600</v>
      </c>
      <c r="P3530">
        <v>802</v>
      </c>
      <c r="Q3530" t="str">
        <f t="shared" si="68"/>
        <v>G3 - Small C&amp;I</v>
      </c>
    </row>
    <row r="3531" spans="1:17" x14ac:dyDescent="0.3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60">
        <v>206103</v>
      </c>
      <c r="O3531" s="261">
        <v>41003755</v>
      </c>
      <c r="P3531" s="260">
        <v>27954495</v>
      </c>
      <c r="Q3531" t="str">
        <f t="shared" si="68"/>
        <v>G1 - Residential</v>
      </c>
    </row>
    <row r="3532" spans="1:17" x14ac:dyDescent="0.3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61">
        <v>1872</v>
      </c>
      <c r="P3532" s="260">
        <v>1207</v>
      </c>
      <c r="Q3532" t="str">
        <f t="shared" si="68"/>
        <v>G1 - Residential</v>
      </c>
    </row>
    <row r="3533" spans="1:17" x14ac:dyDescent="0.3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60">
        <v>18635</v>
      </c>
      <c r="O3533" s="261">
        <v>2654619</v>
      </c>
      <c r="P3533" s="260">
        <v>2463190</v>
      </c>
      <c r="Q3533" t="str">
        <f t="shared" si="68"/>
        <v>G2 - Low Income Residential</v>
      </c>
    </row>
    <row r="3534" spans="1:17" x14ac:dyDescent="0.3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6">
        <v>1</v>
      </c>
      <c r="G3534" t="s">
        <v>580</v>
      </c>
      <c r="H3534" s="146">
        <v>400</v>
      </c>
      <c r="I3534" t="s">
        <v>653</v>
      </c>
      <c r="J3534" s="146">
        <v>1247</v>
      </c>
      <c r="K3534" t="s">
        <v>622</v>
      </c>
      <c r="L3534" s="146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6">
        <v>1</v>
      </c>
      <c r="G3535" t="s">
        <v>580</v>
      </c>
      <c r="H3535" s="146">
        <v>401</v>
      </c>
      <c r="I3535" t="s">
        <v>654</v>
      </c>
      <c r="J3535" s="146">
        <v>1012</v>
      </c>
      <c r="K3535" t="s">
        <v>622</v>
      </c>
      <c r="L3535" s="146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6">
        <v>1</v>
      </c>
      <c r="G3536" t="s">
        <v>580</v>
      </c>
      <c r="H3536" s="146">
        <v>403</v>
      </c>
      <c r="I3536" t="s">
        <v>655</v>
      </c>
      <c r="J3536" s="146">
        <v>1101</v>
      </c>
      <c r="K3536" t="s">
        <v>622</v>
      </c>
      <c r="L3536" s="146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6">
        <v>3</v>
      </c>
      <c r="G3537" t="s">
        <v>606</v>
      </c>
      <c r="H3537" s="146">
        <v>400</v>
      </c>
      <c r="I3537" t="s">
        <v>653</v>
      </c>
      <c r="J3537" s="146">
        <v>0</v>
      </c>
      <c r="K3537" t="s">
        <v>622</v>
      </c>
      <c r="L3537" s="146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6">
        <v>3</v>
      </c>
      <c r="G3538" t="s">
        <v>606</v>
      </c>
      <c r="H3538" s="146">
        <v>404</v>
      </c>
      <c r="I3538" t="s">
        <v>657</v>
      </c>
      <c r="J3538" s="146">
        <v>2107</v>
      </c>
      <c r="K3538" t="s">
        <v>622</v>
      </c>
      <c r="L3538" s="146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6">
        <v>3</v>
      </c>
      <c r="G3539" t="s">
        <v>606</v>
      </c>
      <c r="H3539" s="146">
        <v>405</v>
      </c>
      <c r="I3539" t="s">
        <v>658</v>
      </c>
      <c r="J3539" s="146">
        <v>2237</v>
      </c>
      <c r="K3539" t="s">
        <v>622</v>
      </c>
      <c r="L3539" s="146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6">
        <v>3</v>
      </c>
      <c r="G3540" t="s">
        <v>606</v>
      </c>
      <c r="H3540" s="146">
        <v>406</v>
      </c>
      <c r="I3540" t="s">
        <v>659</v>
      </c>
      <c r="J3540" s="146">
        <v>2221</v>
      </c>
      <c r="K3540" t="s">
        <v>622</v>
      </c>
      <c r="L3540" s="146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6">
        <v>3</v>
      </c>
      <c r="G3541" t="s">
        <v>606</v>
      </c>
      <c r="H3541" s="146">
        <v>407</v>
      </c>
      <c r="I3541" t="s">
        <v>661</v>
      </c>
      <c r="J3541" t="s">
        <v>495</v>
      </c>
      <c r="K3541" t="s">
        <v>622</v>
      </c>
      <c r="L3541" s="146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6">
        <v>3</v>
      </c>
      <c r="G3542" t="s">
        <v>606</v>
      </c>
      <c r="H3542" s="146">
        <v>408</v>
      </c>
      <c r="I3542" t="s">
        <v>662</v>
      </c>
      <c r="J3542" s="146">
        <v>2231</v>
      </c>
      <c r="K3542" t="s">
        <v>622</v>
      </c>
      <c r="L3542" s="146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6">
        <v>3</v>
      </c>
      <c r="G3543" t="s">
        <v>606</v>
      </c>
      <c r="H3543" s="146">
        <v>409</v>
      </c>
      <c r="I3543" t="s">
        <v>663</v>
      </c>
      <c r="J3543" s="146">
        <v>3367</v>
      </c>
      <c r="K3543" t="s">
        <v>622</v>
      </c>
      <c r="L3543" s="146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6">
        <v>3</v>
      </c>
      <c r="G3544" t="s">
        <v>606</v>
      </c>
      <c r="H3544" s="146">
        <v>410</v>
      </c>
      <c r="I3544" t="s">
        <v>664</v>
      </c>
      <c r="J3544" s="146">
        <v>3321</v>
      </c>
      <c r="K3544" t="s">
        <v>622</v>
      </c>
      <c r="L3544" s="146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6">
        <v>3</v>
      </c>
      <c r="G3545" t="s">
        <v>606</v>
      </c>
      <c r="H3545" s="146">
        <v>411</v>
      </c>
      <c r="I3545" t="s">
        <v>665</v>
      </c>
      <c r="J3545" t="s">
        <v>488</v>
      </c>
      <c r="K3545" t="s">
        <v>622</v>
      </c>
      <c r="L3545" s="146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6">
        <v>3</v>
      </c>
      <c r="G3546" t="s">
        <v>606</v>
      </c>
      <c r="H3546" s="146">
        <v>412</v>
      </c>
      <c r="I3546" t="s">
        <v>666</v>
      </c>
      <c r="J3546" s="146">
        <v>3331</v>
      </c>
      <c r="K3546" t="s">
        <v>622</v>
      </c>
      <c r="L3546" s="146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6">
        <v>3</v>
      </c>
      <c r="G3547" t="s">
        <v>606</v>
      </c>
      <c r="H3547" s="146">
        <v>413</v>
      </c>
      <c r="I3547" t="s">
        <v>667</v>
      </c>
      <c r="J3547" s="146">
        <v>3496</v>
      </c>
      <c r="K3547" t="s">
        <v>622</v>
      </c>
      <c r="L3547" s="146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6">
        <v>3</v>
      </c>
      <c r="G3548" t="s">
        <v>606</v>
      </c>
      <c r="H3548" s="146">
        <v>414</v>
      </c>
      <c r="I3548" t="s">
        <v>668</v>
      </c>
      <c r="J3548" s="146">
        <v>3421</v>
      </c>
      <c r="K3548" t="s">
        <v>622</v>
      </c>
      <c r="L3548" s="146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6">
        <v>3</v>
      </c>
      <c r="G3549" t="s">
        <v>606</v>
      </c>
      <c r="H3549" s="146">
        <v>415</v>
      </c>
      <c r="I3549" t="s">
        <v>669</v>
      </c>
      <c r="J3549" t="s">
        <v>500</v>
      </c>
      <c r="K3549" t="s">
        <v>622</v>
      </c>
      <c r="L3549" s="146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6">
        <v>3</v>
      </c>
      <c r="G3550" t="s">
        <v>606</v>
      </c>
      <c r="H3550" s="146">
        <v>417</v>
      </c>
      <c r="I3550" t="s">
        <v>670</v>
      </c>
      <c r="J3550" s="146">
        <v>2367</v>
      </c>
      <c r="K3550" t="s">
        <v>622</v>
      </c>
      <c r="L3550" s="146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6">
        <v>3</v>
      </c>
      <c r="G3551" t="s">
        <v>606</v>
      </c>
      <c r="H3551" s="146">
        <v>418</v>
      </c>
      <c r="I3551" t="s">
        <v>671</v>
      </c>
      <c r="J3551" s="146">
        <v>2321</v>
      </c>
      <c r="K3551" t="s">
        <v>622</v>
      </c>
      <c r="L3551" s="146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6">
        <v>3</v>
      </c>
      <c r="G3552" t="s">
        <v>606</v>
      </c>
      <c r="H3552" s="146">
        <v>419</v>
      </c>
      <c r="I3552" t="s">
        <v>673</v>
      </c>
      <c r="J3552" t="s">
        <v>518</v>
      </c>
      <c r="K3552" t="s">
        <v>622</v>
      </c>
      <c r="L3552" s="146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6">
        <v>3</v>
      </c>
      <c r="G3553" t="s">
        <v>606</v>
      </c>
      <c r="H3553" s="146">
        <v>420</v>
      </c>
      <c r="I3553" t="s">
        <v>693</v>
      </c>
      <c r="J3553" s="146">
        <v>2331</v>
      </c>
      <c r="K3553" t="s">
        <v>622</v>
      </c>
      <c r="L3553" s="146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6">
        <v>3</v>
      </c>
      <c r="G3554" t="s">
        <v>606</v>
      </c>
      <c r="H3554" s="146">
        <v>421</v>
      </c>
      <c r="I3554" t="s">
        <v>674</v>
      </c>
      <c r="J3554" s="146">
        <v>2496</v>
      </c>
      <c r="K3554" t="s">
        <v>622</v>
      </c>
      <c r="L3554" s="146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6">
        <v>3</v>
      </c>
      <c r="G3555" t="s">
        <v>606</v>
      </c>
      <c r="H3555" s="146">
        <v>422</v>
      </c>
      <c r="I3555" t="s">
        <v>675</v>
      </c>
      <c r="J3555" s="146">
        <v>2421</v>
      </c>
      <c r="K3555" t="s">
        <v>622</v>
      </c>
      <c r="L3555" s="146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6">
        <v>3</v>
      </c>
      <c r="G3556" t="s">
        <v>606</v>
      </c>
      <c r="H3556" s="146">
        <v>423</v>
      </c>
      <c r="I3556" t="s">
        <v>676</v>
      </c>
      <c r="J3556" t="s">
        <v>481</v>
      </c>
      <c r="K3556" t="s">
        <v>622</v>
      </c>
      <c r="L3556" s="146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6">
        <v>3</v>
      </c>
      <c r="G3557" t="s">
        <v>606</v>
      </c>
      <c r="H3557" s="146">
        <v>425</v>
      </c>
      <c r="I3557" t="s">
        <v>677</v>
      </c>
      <c r="J3557" t="s">
        <v>478</v>
      </c>
      <c r="K3557" t="s">
        <v>622</v>
      </c>
      <c r="L3557" s="146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6">
        <v>3</v>
      </c>
      <c r="G3558" t="s">
        <v>606</v>
      </c>
      <c r="H3558" s="146">
        <v>428</v>
      </c>
      <c r="I3558" t="s">
        <v>527</v>
      </c>
      <c r="J3558" t="s">
        <v>528</v>
      </c>
      <c r="K3558" t="s">
        <v>622</v>
      </c>
      <c r="L3558" s="146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6">
        <v>3</v>
      </c>
      <c r="G3559" t="s">
        <v>606</v>
      </c>
      <c r="H3559" s="146">
        <v>430</v>
      </c>
      <c r="I3559" t="s">
        <v>679</v>
      </c>
      <c r="J3559" t="s">
        <v>491</v>
      </c>
      <c r="K3559" t="s">
        <v>622</v>
      </c>
      <c r="L3559" s="146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6">
        <v>3</v>
      </c>
      <c r="G3560" t="s">
        <v>606</v>
      </c>
      <c r="H3560" s="146">
        <v>431</v>
      </c>
      <c r="I3560" t="s">
        <v>680</v>
      </c>
      <c r="J3560" t="s">
        <v>513</v>
      </c>
      <c r="K3560" t="s">
        <v>622</v>
      </c>
      <c r="L3560" s="146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6">
        <v>3</v>
      </c>
      <c r="G3561" t="s">
        <v>606</v>
      </c>
      <c r="H3561" s="146">
        <v>432</v>
      </c>
      <c r="I3561" t="s">
        <v>682</v>
      </c>
      <c r="J3561" t="s">
        <v>506</v>
      </c>
      <c r="K3561" t="s">
        <v>622</v>
      </c>
      <c r="L3561" s="146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6">
        <v>3</v>
      </c>
      <c r="G3562" t="s">
        <v>606</v>
      </c>
      <c r="H3562" s="146">
        <v>439</v>
      </c>
      <c r="I3562" t="s">
        <v>684</v>
      </c>
      <c r="J3562" t="s">
        <v>486</v>
      </c>
      <c r="K3562" t="s">
        <v>622</v>
      </c>
      <c r="L3562" s="146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6">
        <v>3</v>
      </c>
      <c r="G3563" t="s">
        <v>606</v>
      </c>
      <c r="H3563" s="146">
        <v>440</v>
      </c>
      <c r="I3563" t="s">
        <v>685</v>
      </c>
      <c r="J3563" t="s">
        <v>521</v>
      </c>
      <c r="K3563" t="s">
        <v>622</v>
      </c>
      <c r="L3563" s="146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6">
        <v>3</v>
      </c>
      <c r="G3564" t="s">
        <v>606</v>
      </c>
      <c r="H3564" s="146">
        <v>441</v>
      </c>
      <c r="I3564" t="s">
        <v>687</v>
      </c>
      <c r="J3564" t="s">
        <v>525</v>
      </c>
      <c r="K3564" t="s">
        <v>622</v>
      </c>
      <c r="L3564" s="146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6">
        <v>3</v>
      </c>
      <c r="G3565" t="s">
        <v>606</v>
      </c>
      <c r="H3565" s="146">
        <v>442</v>
      </c>
      <c r="I3565" t="s">
        <v>688</v>
      </c>
      <c r="J3565" t="s">
        <v>530</v>
      </c>
      <c r="K3565" t="s">
        <v>622</v>
      </c>
      <c r="L3565" s="146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6">
        <v>3</v>
      </c>
      <c r="G3566" t="s">
        <v>606</v>
      </c>
      <c r="H3566" s="146">
        <v>443</v>
      </c>
      <c r="I3566" t="s">
        <v>689</v>
      </c>
      <c r="J3566" s="146">
        <v>2121</v>
      </c>
      <c r="K3566" t="s">
        <v>622</v>
      </c>
      <c r="L3566" s="146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6">
        <v>3</v>
      </c>
      <c r="G3567" t="s">
        <v>606</v>
      </c>
      <c r="H3567" s="146">
        <v>444</v>
      </c>
      <c r="I3567" t="s">
        <v>690</v>
      </c>
      <c r="J3567" s="146">
        <v>2131</v>
      </c>
      <c r="K3567" t="s">
        <v>622</v>
      </c>
      <c r="L3567" s="146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6">
        <v>3</v>
      </c>
      <c r="G3568" t="s">
        <v>606</v>
      </c>
      <c r="H3568" s="146">
        <v>446</v>
      </c>
      <c r="I3568" t="s">
        <v>691</v>
      </c>
      <c r="J3568" s="146">
        <v>8011</v>
      </c>
      <c r="K3568" t="s">
        <v>622</v>
      </c>
      <c r="L3568" s="146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6">
        <v>5</v>
      </c>
      <c r="G3569" t="s">
        <v>633</v>
      </c>
      <c r="H3569" s="146">
        <v>404</v>
      </c>
      <c r="I3569" t="s">
        <v>657</v>
      </c>
      <c r="J3569" s="146">
        <v>2107</v>
      </c>
      <c r="K3569" t="s">
        <v>622</v>
      </c>
      <c r="L3569" s="146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6">
        <v>5</v>
      </c>
      <c r="G3570" t="s">
        <v>633</v>
      </c>
      <c r="H3570" s="146">
        <v>405</v>
      </c>
      <c r="I3570" t="s">
        <v>658</v>
      </c>
      <c r="J3570" s="146">
        <v>2237</v>
      </c>
      <c r="K3570" t="s">
        <v>622</v>
      </c>
      <c r="L3570" s="146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6">
        <v>5</v>
      </c>
      <c r="G3571" t="s">
        <v>633</v>
      </c>
      <c r="H3571" s="146">
        <v>406</v>
      </c>
      <c r="I3571" t="s">
        <v>659</v>
      </c>
      <c r="J3571" s="146">
        <v>2221</v>
      </c>
      <c r="K3571" t="s">
        <v>622</v>
      </c>
      <c r="L3571" s="146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6">
        <v>5</v>
      </c>
      <c r="G3572" t="s">
        <v>633</v>
      </c>
      <c r="H3572" s="146">
        <v>407</v>
      </c>
      <c r="I3572" t="s">
        <v>661</v>
      </c>
      <c r="J3572" t="s">
        <v>495</v>
      </c>
      <c r="K3572" t="s">
        <v>622</v>
      </c>
      <c r="L3572" s="146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6">
        <v>5</v>
      </c>
      <c r="G3573" t="s">
        <v>633</v>
      </c>
      <c r="H3573" s="146">
        <v>408</v>
      </c>
      <c r="I3573" t="s">
        <v>662</v>
      </c>
      <c r="J3573" s="146">
        <v>2231</v>
      </c>
      <c r="K3573" t="s">
        <v>622</v>
      </c>
      <c r="L3573" s="146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6">
        <v>5</v>
      </c>
      <c r="G3574" t="s">
        <v>633</v>
      </c>
      <c r="H3574" s="146">
        <v>409</v>
      </c>
      <c r="I3574" t="s">
        <v>663</v>
      </c>
      <c r="J3574" s="146">
        <v>3367</v>
      </c>
      <c r="K3574" t="s">
        <v>622</v>
      </c>
      <c r="L3574" s="146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6">
        <v>5</v>
      </c>
      <c r="G3575" t="s">
        <v>633</v>
      </c>
      <c r="H3575" s="146">
        <v>410</v>
      </c>
      <c r="I3575" t="s">
        <v>664</v>
      </c>
      <c r="J3575" s="146">
        <v>3321</v>
      </c>
      <c r="K3575" t="s">
        <v>622</v>
      </c>
      <c r="L3575" s="146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6">
        <v>5</v>
      </c>
      <c r="G3576" t="s">
        <v>633</v>
      </c>
      <c r="H3576" s="146">
        <v>411</v>
      </c>
      <c r="I3576" t="s">
        <v>665</v>
      </c>
      <c r="J3576" t="s">
        <v>488</v>
      </c>
      <c r="K3576" t="s">
        <v>622</v>
      </c>
      <c r="L3576" s="146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6">
        <v>5</v>
      </c>
      <c r="G3577" t="s">
        <v>633</v>
      </c>
      <c r="H3577" s="146">
        <v>412</v>
      </c>
      <c r="I3577" t="s">
        <v>666</v>
      </c>
      <c r="J3577" s="146">
        <v>3331</v>
      </c>
      <c r="K3577" t="s">
        <v>622</v>
      </c>
      <c r="L3577" s="146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6">
        <v>5</v>
      </c>
      <c r="G3578" t="s">
        <v>633</v>
      </c>
      <c r="H3578" s="146">
        <v>414</v>
      </c>
      <c r="I3578" t="s">
        <v>668</v>
      </c>
      <c r="J3578" s="146">
        <v>3421</v>
      </c>
      <c r="K3578" t="s">
        <v>622</v>
      </c>
      <c r="L3578" s="146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6">
        <v>5</v>
      </c>
      <c r="G3579" t="s">
        <v>633</v>
      </c>
      <c r="H3579" s="146">
        <v>415</v>
      </c>
      <c r="I3579" t="s">
        <v>669</v>
      </c>
      <c r="J3579" t="s">
        <v>500</v>
      </c>
      <c r="K3579" t="s">
        <v>622</v>
      </c>
      <c r="L3579" s="146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6">
        <v>5</v>
      </c>
      <c r="G3580" t="s">
        <v>633</v>
      </c>
      <c r="H3580" s="146">
        <v>417</v>
      </c>
      <c r="I3580" t="s">
        <v>670</v>
      </c>
      <c r="J3580" s="146">
        <v>2367</v>
      </c>
      <c r="K3580" t="s">
        <v>622</v>
      </c>
      <c r="L3580" s="146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6">
        <v>5</v>
      </c>
      <c r="G3581" t="s">
        <v>633</v>
      </c>
      <c r="H3581" s="146">
        <v>418</v>
      </c>
      <c r="I3581" t="s">
        <v>671</v>
      </c>
      <c r="J3581" s="146">
        <v>2321</v>
      </c>
      <c r="K3581" t="s">
        <v>622</v>
      </c>
      <c r="L3581" s="146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6">
        <v>5</v>
      </c>
      <c r="G3582" t="s">
        <v>633</v>
      </c>
      <c r="H3582" s="146">
        <v>419</v>
      </c>
      <c r="I3582" t="s">
        <v>673</v>
      </c>
      <c r="J3582" t="s">
        <v>518</v>
      </c>
      <c r="K3582" t="s">
        <v>622</v>
      </c>
      <c r="L3582" s="146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6">
        <v>5</v>
      </c>
      <c r="G3583" t="s">
        <v>633</v>
      </c>
      <c r="H3583" s="146">
        <v>420</v>
      </c>
      <c r="I3583" t="s">
        <v>693</v>
      </c>
      <c r="J3583" s="146">
        <v>2331</v>
      </c>
      <c r="K3583" t="s">
        <v>622</v>
      </c>
      <c r="L3583" s="146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6">
        <v>5</v>
      </c>
      <c r="G3584" t="s">
        <v>633</v>
      </c>
      <c r="H3584" s="146">
        <v>421</v>
      </c>
      <c r="I3584" t="s">
        <v>674</v>
      </c>
      <c r="J3584" s="146">
        <v>2496</v>
      </c>
      <c r="K3584" t="s">
        <v>622</v>
      </c>
      <c r="L3584" s="146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6">
        <v>5</v>
      </c>
      <c r="G3585" t="s">
        <v>633</v>
      </c>
      <c r="H3585" s="146">
        <v>422</v>
      </c>
      <c r="I3585" t="s">
        <v>675</v>
      </c>
      <c r="J3585" s="146">
        <v>2421</v>
      </c>
      <c r="K3585" t="s">
        <v>622</v>
      </c>
      <c r="L3585" s="146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6">
        <v>5</v>
      </c>
      <c r="G3586" t="s">
        <v>633</v>
      </c>
      <c r="H3586" s="146">
        <v>423</v>
      </c>
      <c r="I3586" t="s">
        <v>676</v>
      </c>
      <c r="J3586" t="s">
        <v>481</v>
      </c>
      <c r="K3586" t="s">
        <v>622</v>
      </c>
      <c r="L3586" s="146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6">
        <v>5</v>
      </c>
      <c r="G3587" t="s">
        <v>633</v>
      </c>
      <c r="H3587" s="146">
        <v>424</v>
      </c>
      <c r="I3587" t="s">
        <v>697</v>
      </c>
      <c r="J3587" s="146">
        <v>2431</v>
      </c>
      <c r="K3587" t="s">
        <v>622</v>
      </c>
      <c r="L3587" s="146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6">
        <v>5</v>
      </c>
      <c r="G3588" t="s">
        <v>633</v>
      </c>
      <c r="H3588" s="146">
        <v>443</v>
      </c>
      <c r="I3588" t="s">
        <v>689</v>
      </c>
      <c r="J3588" s="146">
        <v>2121</v>
      </c>
      <c r="K3588" t="s">
        <v>622</v>
      </c>
      <c r="L3588" s="146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6">
        <v>10</v>
      </c>
      <c r="G3589" t="s">
        <v>649</v>
      </c>
      <c r="H3589" s="146">
        <v>400</v>
      </c>
      <c r="I3589" t="s">
        <v>653</v>
      </c>
      <c r="J3589" s="146">
        <v>1247</v>
      </c>
      <c r="K3589" t="s">
        <v>622</v>
      </c>
      <c r="L3589" s="146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6">
        <v>10</v>
      </c>
      <c r="G3590" t="s">
        <v>649</v>
      </c>
      <c r="H3590" s="146">
        <v>401</v>
      </c>
      <c r="I3590" t="s">
        <v>654</v>
      </c>
      <c r="J3590" s="146">
        <v>1012</v>
      </c>
      <c r="K3590" t="s">
        <v>622</v>
      </c>
      <c r="L3590" s="146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6">
        <v>10</v>
      </c>
      <c r="G3591" t="s">
        <v>649</v>
      </c>
      <c r="H3591" s="146">
        <v>402</v>
      </c>
      <c r="I3591" t="s">
        <v>694</v>
      </c>
      <c r="J3591" s="146">
        <v>1301</v>
      </c>
      <c r="K3591" t="s">
        <v>622</v>
      </c>
      <c r="L3591" s="146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6">
        <v>1</v>
      </c>
      <c r="G3592" t="s">
        <v>580</v>
      </c>
      <c r="H3592" s="146">
        <v>1</v>
      </c>
      <c r="I3592" t="s">
        <v>581</v>
      </c>
      <c r="J3592" t="s">
        <v>582</v>
      </c>
      <c r="K3592" t="s">
        <v>583</v>
      </c>
      <c r="L3592" s="146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6">
        <v>1</v>
      </c>
      <c r="G3593" t="s">
        <v>580</v>
      </c>
      <c r="H3593" s="146">
        <v>5</v>
      </c>
      <c r="I3593" t="s">
        <v>585</v>
      </c>
      <c r="J3593" t="s">
        <v>586</v>
      </c>
      <c r="K3593" t="s">
        <v>587</v>
      </c>
      <c r="L3593" s="146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6">
        <v>1</v>
      </c>
      <c r="G3594" t="s">
        <v>580</v>
      </c>
      <c r="H3594" s="146">
        <v>6</v>
      </c>
      <c r="I3594" t="s">
        <v>588</v>
      </c>
      <c r="J3594" t="s">
        <v>589</v>
      </c>
      <c r="K3594" t="s">
        <v>590</v>
      </c>
      <c r="L3594" s="146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6">
        <v>1</v>
      </c>
      <c r="G3595" t="s">
        <v>580</v>
      </c>
      <c r="H3595" s="146">
        <v>13</v>
      </c>
      <c r="I3595" t="s">
        <v>591</v>
      </c>
      <c r="J3595" t="s">
        <v>592</v>
      </c>
      <c r="K3595" t="s">
        <v>593</v>
      </c>
      <c r="L3595" s="146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6">
        <v>1</v>
      </c>
      <c r="G3596" t="s">
        <v>580</v>
      </c>
      <c r="H3596" s="146">
        <v>34</v>
      </c>
      <c r="I3596" t="s">
        <v>594</v>
      </c>
      <c r="J3596" t="s">
        <v>595</v>
      </c>
      <c r="K3596" t="s">
        <v>596</v>
      </c>
      <c r="L3596" s="146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6">
        <v>1</v>
      </c>
      <c r="G3597" t="s">
        <v>580</v>
      </c>
      <c r="H3597" s="146">
        <v>55</v>
      </c>
      <c r="I3597" t="s">
        <v>597</v>
      </c>
      <c r="J3597" t="s">
        <v>586</v>
      </c>
      <c r="K3597" t="s">
        <v>587</v>
      </c>
      <c r="L3597" s="146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6">
        <v>1</v>
      </c>
      <c r="G3598" t="s">
        <v>580</v>
      </c>
      <c r="H3598" s="146">
        <v>616</v>
      </c>
      <c r="I3598" t="s">
        <v>598</v>
      </c>
      <c r="J3598" t="s">
        <v>599</v>
      </c>
      <c r="K3598" t="s">
        <v>600</v>
      </c>
      <c r="L3598" s="146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6">
        <v>1</v>
      </c>
      <c r="G3599" t="s">
        <v>580</v>
      </c>
      <c r="H3599" s="146">
        <v>628</v>
      </c>
      <c r="I3599" t="s">
        <v>438</v>
      </c>
      <c r="J3599" t="s">
        <v>599</v>
      </c>
      <c r="K3599" t="s">
        <v>600</v>
      </c>
      <c r="L3599" s="146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6">
        <v>1</v>
      </c>
      <c r="G3600" t="s">
        <v>580</v>
      </c>
      <c r="H3600" s="146">
        <v>903</v>
      </c>
      <c r="I3600" t="s">
        <v>602</v>
      </c>
      <c r="J3600" t="s">
        <v>582</v>
      </c>
      <c r="K3600" t="s">
        <v>583</v>
      </c>
      <c r="L3600" s="146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6">
        <v>1</v>
      </c>
      <c r="G3601" t="s">
        <v>580</v>
      </c>
      <c r="H3601" s="146">
        <v>905</v>
      </c>
      <c r="I3601" t="s">
        <v>603</v>
      </c>
      <c r="J3601" t="s">
        <v>589</v>
      </c>
      <c r="K3601" t="s">
        <v>590</v>
      </c>
      <c r="L3601" s="146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6">
        <v>1</v>
      </c>
      <c r="G3602" t="s">
        <v>580</v>
      </c>
      <c r="H3602" s="146">
        <v>950</v>
      </c>
      <c r="I3602" t="s">
        <v>604</v>
      </c>
      <c r="J3602" t="s">
        <v>586</v>
      </c>
      <c r="K3602" t="s">
        <v>587</v>
      </c>
      <c r="L3602" s="146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6">
        <v>1</v>
      </c>
      <c r="G3603" t="s">
        <v>580</v>
      </c>
      <c r="H3603" s="146">
        <v>954</v>
      </c>
      <c r="I3603" t="s">
        <v>605</v>
      </c>
      <c r="J3603" t="s">
        <v>592</v>
      </c>
      <c r="K3603" t="s">
        <v>593</v>
      </c>
      <c r="L3603" s="146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6">
        <v>3</v>
      </c>
      <c r="G3604" t="s">
        <v>606</v>
      </c>
      <c r="H3604" s="146">
        <v>1</v>
      </c>
      <c r="I3604" t="s">
        <v>581</v>
      </c>
      <c r="J3604" t="s">
        <v>582</v>
      </c>
      <c r="K3604" t="s">
        <v>583</v>
      </c>
      <c r="L3604" s="146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6">
        <v>3</v>
      </c>
      <c r="G3605" t="s">
        <v>606</v>
      </c>
      <c r="H3605" s="146">
        <v>5</v>
      </c>
      <c r="I3605" t="s">
        <v>585</v>
      </c>
      <c r="J3605" t="s">
        <v>586</v>
      </c>
      <c r="K3605" t="s">
        <v>587</v>
      </c>
      <c r="L3605" s="146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6">
        <v>3</v>
      </c>
      <c r="G3606" t="s">
        <v>606</v>
      </c>
      <c r="H3606" s="146">
        <v>6</v>
      </c>
      <c r="I3606" t="s">
        <v>588</v>
      </c>
      <c r="J3606" t="s">
        <v>589</v>
      </c>
      <c r="K3606" t="s">
        <v>590</v>
      </c>
      <c r="L3606" s="146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6">
        <v>3</v>
      </c>
      <c r="G3607" t="s">
        <v>606</v>
      </c>
      <c r="H3607" s="146">
        <v>13</v>
      </c>
      <c r="I3607" t="s">
        <v>591</v>
      </c>
      <c r="J3607" t="s">
        <v>592</v>
      </c>
      <c r="K3607" t="s">
        <v>593</v>
      </c>
      <c r="L3607" s="146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6">
        <v>3</v>
      </c>
      <c r="G3608" t="s">
        <v>606</v>
      </c>
      <c r="H3608" s="146">
        <v>34</v>
      </c>
      <c r="I3608" t="s">
        <v>594</v>
      </c>
      <c r="J3608" t="s">
        <v>595</v>
      </c>
      <c r="K3608" t="s">
        <v>596</v>
      </c>
      <c r="L3608" s="146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6">
        <v>3</v>
      </c>
      <c r="G3609" t="s">
        <v>606</v>
      </c>
      <c r="H3609" s="146">
        <v>53</v>
      </c>
      <c r="I3609" t="s">
        <v>608</v>
      </c>
      <c r="J3609" t="s">
        <v>592</v>
      </c>
      <c r="K3609" t="s">
        <v>593</v>
      </c>
      <c r="L3609" s="146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6">
        <v>3</v>
      </c>
      <c r="G3610" t="s">
        <v>606</v>
      </c>
      <c r="H3610" s="146">
        <v>54</v>
      </c>
      <c r="I3610" t="s">
        <v>609</v>
      </c>
      <c r="J3610" t="s">
        <v>595</v>
      </c>
      <c r="K3610" t="s">
        <v>596</v>
      </c>
      <c r="L3610" s="146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6">
        <v>3</v>
      </c>
      <c r="G3611" t="s">
        <v>606</v>
      </c>
      <c r="H3611" s="146">
        <v>55</v>
      </c>
      <c r="I3611" t="s">
        <v>597</v>
      </c>
      <c r="J3611" t="s">
        <v>586</v>
      </c>
      <c r="K3611" t="s">
        <v>587</v>
      </c>
      <c r="L3611" s="146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6">
        <v>3</v>
      </c>
      <c r="G3612" t="s">
        <v>606</v>
      </c>
      <c r="H3612" s="146">
        <v>117</v>
      </c>
      <c r="I3612" t="s">
        <v>610</v>
      </c>
      <c r="J3612" t="s">
        <v>611</v>
      </c>
      <c r="K3612" t="s">
        <v>612</v>
      </c>
      <c r="L3612" s="146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6">
        <v>3</v>
      </c>
      <c r="G3613" t="s">
        <v>606</v>
      </c>
      <c r="H3613" s="146">
        <v>122</v>
      </c>
      <c r="I3613" t="s">
        <v>613</v>
      </c>
      <c r="J3613" t="s">
        <v>611</v>
      </c>
      <c r="K3613" t="s">
        <v>612</v>
      </c>
      <c r="L3613" s="146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6">
        <v>3</v>
      </c>
      <c r="G3614" t="s">
        <v>606</v>
      </c>
      <c r="H3614" s="146">
        <v>605</v>
      </c>
      <c r="I3614" t="s">
        <v>614</v>
      </c>
      <c r="J3614" t="s">
        <v>599</v>
      </c>
      <c r="K3614" t="s">
        <v>600</v>
      </c>
      <c r="L3614" s="146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6">
        <v>3</v>
      </c>
      <c r="G3615" t="s">
        <v>606</v>
      </c>
      <c r="H3615" s="146">
        <v>616</v>
      </c>
      <c r="I3615" t="s">
        <v>598</v>
      </c>
      <c r="J3615" t="s">
        <v>599</v>
      </c>
      <c r="K3615" t="s">
        <v>600</v>
      </c>
      <c r="L3615" s="146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6">
        <v>3</v>
      </c>
      <c r="G3616" t="s">
        <v>606</v>
      </c>
      <c r="H3616" s="146">
        <v>617</v>
      </c>
      <c r="I3616" t="s">
        <v>616</v>
      </c>
      <c r="J3616" t="s">
        <v>617</v>
      </c>
      <c r="K3616" t="s">
        <v>618</v>
      </c>
      <c r="L3616" s="146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6">
        <v>3</v>
      </c>
      <c r="G3617" t="s">
        <v>606</v>
      </c>
      <c r="H3617" s="146">
        <v>628</v>
      </c>
      <c r="I3617" t="s">
        <v>438</v>
      </c>
      <c r="J3617" t="s">
        <v>599</v>
      </c>
      <c r="K3617" t="s">
        <v>600</v>
      </c>
      <c r="L3617" s="146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6">
        <v>3</v>
      </c>
      <c r="G3618" t="s">
        <v>606</v>
      </c>
      <c r="H3618" s="146">
        <v>629</v>
      </c>
      <c r="I3618" t="s">
        <v>619</v>
      </c>
      <c r="J3618" t="s">
        <v>617</v>
      </c>
      <c r="K3618" t="s">
        <v>618</v>
      </c>
      <c r="L3618" s="146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6">
        <v>3</v>
      </c>
      <c r="G3619" t="s">
        <v>606</v>
      </c>
      <c r="H3619" s="146">
        <v>631</v>
      </c>
      <c r="I3619" t="s">
        <v>620</v>
      </c>
      <c r="J3619" t="s">
        <v>621</v>
      </c>
      <c r="K3619" t="s">
        <v>622</v>
      </c>
      <c r="L3619" s="146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6">
        <v>3</v>
      </c>
      <c r="G3620" t="s">
        <v>606</v>
      </c>
      <c r="H3620" s="146">
        <v>700</v>
      </c>
      <c r="I3620" t="s">
        <v>623</v>
      </c>
      <c r="J3620" t="s">
        <v>624</v>
      </c>
      <c r="K3620" t="s">
        <v>625</v>
      </c>
      <c r="L3620" s="146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6">
        <v>3</v>
      </c>
      <c r="G3621" t="s">
        <v>606</v>
      </c>
      <c r="H3621" s="146">
        <v>705</v>
      </c>
      <c r="I3621" t="s">
        <v>626</v>
      </c>
      <c r="J3621" t="s">
        <v>624</v>
      </c>
      <c r="K3621" t="s">
        <v>625</v>
      </c>
      <c r="L3621" s="146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6">
        <v>3</v>
      </c>
      <c r="G3622" t="s">
        <v>606</v>
      </c>
      <c r="H3622" s="146">
        <v>710</v>
      </c>
      <c r="I3622" t="s">
        <v>627</v>
      </c>
      <c r="J3622" t="s">
        <v>624</v>
      </c>
      <c r="K3622" t="s">
        <v>625</v>
      </c>
      <c r="L3622" s="146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6">
        <v>3</v>
      </c>
      <c r="G3623" t="s">
        <v>606</v>
      </c>
      <c r="H3623" s="146">
        <v>711</v>
      </c>
      <c r="I3623" t="s">
        <v>628</v>
      </c>
      <c r="J3623" t="s">
        <v>624</v>
      </c>
      <c r="K3623" t="s">
        <v>625</v>
      </c>
      <c r="L3623" s="146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6">
        <v>3</v>
      </c>
      <c r="G3624" t="s">
        <v>606</v>
      </c>
      <c r="H3624" s="146">
        <v>903</v>
      </c>
      <c r="I3624" t="s">
        <v>602</v>
      </c>
      <c r="J3624" t="s">
        <v>582</v>
      </c>
      <c r="K3624" t="s">
        <v>583</v>
      </c>
      <c r="L3624" s="146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6">
        <v>3</v>
      </c>
      <c r="G3625" t="s">
        <v>606</v>
      </c>
      <c r="H3625" s="146">
        <v>924</v>
      </c>
      <c r="I3625" t="s">
        <v>629</v>
      </c>
      <c r="J3625" t="s">
        <v>630</v>
      </c>
      <c r="K3625" t="s">
        <v>631</v>
      </c>
      <c r="L3625" s="146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6">
        <v>3</v>
      </c>
      <c r="G3626" t="s">
        <v>606</v>
      </c>
      <c r="H3626" s="146">
        <v>950</v>
      </c>
      <c r="I3626" t="s">
        <v>604</v>
      </c>
      <c r="J3626" t="s">
        <v>586</v>
      </c>
      <c r="K3626" t="s">
        <v>587</v>
      </c>
      <c r="L3626" s="146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6">
        <v>3</v>
      </c>
      <c r="G3627" t="s">
        <v>606</v>
      </c>
      <c r="H3627" s="146">
        <v>951</v>
      </c>
      <c r="I3627" t="s">
        <v>632</v>
      </c>
      <c r="J3627" t="s">
        <v>595</v>
      </c>
      <c r="K3627" t="s">
        <v>596</v>
      </c>
      <c r="L3627" s="146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6">
        <v>3</v>
      </c>
      <c r="G3628" t="s">
        <v>606</v>
      </c>
      <c r="H3628" s="146">
        <v>954</v>
      </c>
      <c r="I3628" t="s">
        <v>605</v>
      </c>
      <c r="J3628" t="s">
        <v>592</v>
      </c>
      <c r="K3628" t="s">
        <v>593</v>
      </c>
      <c r="L3628" s="146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6">
        <v>5</v>
      </c>
      <c r="G3629" t="s">
        <v>633</v>
      </c>
      <c r="H3629" s="146">
        <v>1</v>
      </c>
      <c r="I3629" t="s">
        <v>581</v>
      </c>
      <c r="J3629" t="s">
        <v>582</v>
      </c>
      <c r="K3629" t="s">
        <v>583</v>
      </c>
      <c r="L3629" s="146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6">
        <v>5</v>
      </c>
      <c r="G3630" t="s">
        <v>633</v>
      </c>
      <c r="H3630" s="146">
        <v>5</v>
      </c>
      <c r="I3630" t="s">
        <v>585</v>
      </c>
      <c r="J3630" t="s">
        <v>586</v>
      </c>
      <c r="K3630" t="s">
        <v>587</v>
      </c>
      <c r="L3630" s="146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6">
        <v>5</v>
      </c>
      <c r="G3631" t="s">
        <v>633</v>
      </c>
      <c r="H3631" s="146">
        <v>6</v>
      </c>
      <c r="I3631" t="s">
        <v>588</v>
      </c>
      <c r="J3631" t="s">
        <v>589</v>
      </c>
      <c r="K3631" t="s">
        <v>590</v>
      </c>
      <c r="L3631" s="146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6">
        <v>5</v>
      </c>
      <c r="G3632" t="s">
        <v>633</v>
      </c>
      <c r="H3632" s="146">
        <v>13</v>
      </c>
      <c r="I3632" t="s">
        <v>591</v>
      </c>
      <c r="J3632" t="s">
        <v>592</v>
      </c>
      <c r="K3632" t="s">
        <v>593</v>
      </c>
      <c r="L3632" s="146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6">
        <v>5</v>
      </c>
      <c r="G3633" t="s">
        <v>633</v>
      </c>
      <c r="H3633" s="146">
        <v>53</v>
      </c>
      <c r="I3633" t="s">
        <v>608</v>
      </c>
      <c r="J3633" t="s">
        <v>592</v>
      </c>
      <c r="K3633" t="s">
        <v>593</v>
      </c>
      <c r="L3633" s="146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6">
        <v>5</v>
      </c>
      <c r="G3634" t="s">
        <v>633</v>
      </c>
      <c r="H3634" s="146">
        <v>616</v>
      </c>
      <c r="I3634" t="s">
        <v>598</v>
      </c>
      <c r="J3634" t="s">
        <v>599</v>
      </c>
      <c r="K3634" t="s">
        <v>600</v>
      </c>
      <c r="L3634" s="146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6">
        <v>5</v>
      </c>
      <c r="G3635" t="s">
        <v>633</v>
      </c>
      <c r="H3635" s="146">
        <v>628</v>
      </c>
      <c r="I3635" t="s">
        <v>438</v>
      </c>
      <c r="J3635" t="s">
        <v>599</v>
      </c>
      <c r="K3635" t="s">
        <v>600</v>
      </c>
      <c r="L3635" s="146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6">
        <v>5</v>
      </c>
      <c r="G3636" t="s">
        <v>633</v>
      </c>
      <c r="H3636" s="146">
        <v>700</v>
      </c>
      <c r="I3636" t="s">
        <v>623</v>
      </c>
      <c r="J3636" t="s">
        <v>624</v>
      </c>
      <c r="K3636" t="s">
        <v>625</v>
      </c>
      <c r="L3636" s="146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6">
        <v>5</v>
      </c>
      <c r="G3637" t="s">
        <v>633</v>
      </c>
      <c r="H3637" s="146">
        <v>705</v>
      </c>
      <c r="I3637" t="s">
        <v>626</v>
      </c>
      <c r="J3637" t="s">
        <v>624</v>
      </c>
      <c r="K3637" t="s">
        <v>625</v>
      </c>
      <c r="L3637" s="146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6">
        <v>5</v>
      </c>
      <c r="G3638" t="s">
        <v>633</v>
      </c>
      <c r="H3638" s="146">
        <v>710</v>
      </c>
      <c r="I3638" t="s">
        <v>627</v>
      </c>
      <c r="J3638" t="s">
        <v>624</v>
      </c>
      <c r="K3638" t="s">
        <v>625</v>
      </c>
      <c r="L3638" s="146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6">
        <v>5</v>
      </c>
      <c r="G3639" t="s">
        <v>633</v>
      </c>
      <c r="H3639" s="146">
        <v>711</v>
      </c>
      <c r="I3639" t="s">
        <v>628</v>
      </c>
      <c r="J3639" t="s">
        <v>624</v>
      </c>
      <c r="K3639" t="s">
        <v>625</v>
      </c>
      <c r="L3639" s="146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6">
        <v>5</v>
      </c>
      <c r="G3640" t="s">
        <v>633</v>
      </c>
      <c r="H3640" s="146">
        <v>943</v>
      </c>
      <c r="I3640" t="s">
        <v>636</v>
      </c>
      <c r="J3640" t="s">
        <v>637</v>
      </c>
      <c r="K3640" t="s">
        <v>638</v>
      </c>
      <c r="L3640" s="146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6">
        <v>5</v>
      </c>
      <c r="G3641" t="s">
        <v>633</v>
      </c>
      <c r="H3641" s="146">
        <v>944</v>
      </c>
      <c r="I3641" t="s">
        <v>639</v>
      </c>
      <c r="J3641" t="s">
        <v>640</v>
      </c>
      <c r="K3641" t="s">
        <v>641</v>
      </c>
      <c r="L3641" s="146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6">
        <v>5</v>
      </c>
      <c r="G3642" t="s">
        <v>633</v>
      </c>
      <c r="H3642" s="146">
        <v>950</v>
      </c>
      <c r="I3642" t="s">
        <v>604</v>
      </c>
      <c r="J3642" t="s">
        <v>586</v>
      </c>
      <c r="K3642" t="s">
        <v>587</v>
      </c>
      <c r="L3642" s="146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6">
        <v>5</v>
      </c>
      <c r="G3643" t="s">
        <v>633</v>
      </c>
      <c r="H3643" s="146">
        <v>954</v>
      </c>
      <c r="I3643" t="s">
        <v>605</v>
      </c>
      <c r="J3643" t="s">
        <v>592</v>
      </c>
      <c r="K3643" t="s">
        <v>593</v>
      </c>
      <c r="L3643" s="146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6">
        <v>6</v>
      </c>
      <c r="G3644" t="s">
        <v>642</v>
      </c>
      <c r="H3644" s="146">
        <v>34</v>
      </c>
      <c r="I3644" t="s">
        <v>594</v>
      </c>
      <c r="J3644" t="s">
        <v>595</v>
      </c>
      <c r="K3644" t="s">
        <v>596</v>
      </c>
      <c r="L3644" s="146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6">
        <v>6</v>
      </c>
      <c r="G3645" t="s">
        <v>642</v>
      </c>
      <c r="H3645" s="146">
        <v>605</v>
      </c>
      <c r="I3645" t="s">
        <v>614</v>
      </c>
      <c r="J3645" t="s">
        <v>599</v>
      </c>
      <c r="K3645" t="s">
        <v>600</v>
      </c>
      <c r="L3645" s="146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6">
        <v>6</v>
      </c>
      <c r="G3646" t="s">
        <v>642</v>
      </c>
      <c r="H3646" s="146">
        <v>610</v>
      </c>
      <c r="I3646" t="s">
        <v>643</v>
      </c>
      <c r="J3646" t="s">
        <v>617</v>
      </c>
      <c r="K3646" t="s">
        <v>618</v>
      </c>
      <c r="L3646" s="146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6">
        <v>6</v>
      </c>
      <c r="G3647" t="s">
        <v>642</v>
      </c>
      <c r="H3647" s="146">
        <v>616</v>
      </c>
      <c r="I3647" t="s">
        <v>598</v>
      </c>
      <c r="J3647" t="s">
        <v>599</v>
      </c>
      <c r="K3647" t="s">
        <v>600</v>
      </c>
      <c r="L3647" s="146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6">
        <v>6</v>
      </c>
      <c r="G3648" t="s">
        <v>642</v>
      </c>
      <c r="H3648" s="146">
        <v>617</v>
      </c>
      <c r="I3648" t="s">
        <v>616</v>
      </c>
      <c r="J3648" t="s">
        <v>617</v>
      </c>
      <c r="K3648" t="s">
        <v>618</v>
      </c>
      <c r="L3648" s="146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6">
        <v>6</v>
      </c>
      <c r="G3649" t="s">
        <v>642</v>
      </c>
      <c r="H3649" s="146">
        <v>619</v>
      </c>
      <c r="I3649" t="s">
        <v>645</v>
      </c>
      <c r="J3649" t="s">
        <v>621</v>
      </c>
      <c r="K3649" t="s">
        <v>622</v>
      </c>
      <c r="L3649" s="146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6">
        <v>6</v>
      </c>
      <c r="G3650" t="s">
        <v>642</v>
      </c>
      <c r="H3650" s="146">
        <v>627</v>
      </c>
      <c r="I3650" t="s">
        <v>646</v>
      </c>
      <c r="J3650" t="s">
        <v>647</v>
      </c>
      <c r="K3650" t="s">
        <v>622</v>
      </c>
      <c r="L3650" s="146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6">
        <v>6</v>
      </c>
      <c r="G3651" t="s">
        <v>642</v>
      </c>
      <c r="H3651" s="146">
        <v>628</v>
      </c>
      <c r="I3651" t="s">
        <v>438</v>
      </c>
      <c r="J3651" t="s">
        <v>599</v>
      </c>
      <c r="K3651" t="s">
        <v>600</v>
      </c>
      <c r="L3651" s="146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6">
        <v>6</v>
      </c>
      <c r="G3652" t="s">
        <v>642</v>
      </c>
      <c r="H3652" s="146">
        <v>629</v>
      </c>
      <c r="I3652" t="s">
        <v>619</v>
      </c>
      <c r="J3652" t="s">
        <v>617</v>
      </c>
      <c r="K3652" t="s">
        <v>618</v>
      </c>
      <c r="L3652" s="146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6">
        <v>6</v>
      </c>
      <c r="G3653" t="s">
        <v>642</v>
      </c>
      <c r="H3653" s="146">
        <v>630</v>
      </c>
      <c r="I3653" t="s">
        <v>648</v>
      </c>
      <c r="J3653" t="s">
        <v>621</v>
      </c>
      <c r="K3653" t="s">
        <v>622</v>
      </c>
      <c r="L3653" s="146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6">
        <v>6</v>
      </c>
      <c r="G3654" t="s">
        <v>642</v>
      </c>
      <c r="H3654" s="146">
        <v>631</v>
      </c>
      <c r="I3654" t="s">
        <v>620</v>
      </c>
      <c r="J3654" t="s">
        <v>621</v>
      </c>
      <c r="K3654" t="s">
        <v>622</v>
      </c>
      <c r="L3654" s="146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6">
        <v>6</v>
      </c>
      <c r="G3655" t="s">
        <v>642</v>
      </c>
      <c r="H3655" s="146">
        <v>951</v>
      </c>
      <c r="I3655" t="s">
        <v>632</v>
      </c>
      <c r="J3655" t="s">
        <v>595</v>
      </c>
      <c r="K3655" t="s">
        <v>596</v>
      </c>
      <c r="L3655" s="146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6">
        <v>10</v>
      </c>
      <c r="G3656" t="s">
        <v>649</v>
      </c>
      <c r="H3656" s="146">
        <v>1</v>
      </c>
      <c r="I3656" t="s">
        <v>581</v>
      </c>
      <c r="J3656" t="s">
        <v>582</v>
      </c>
      <c r="K3656" t="s">
        <v>583</v>
      </c>
      <c r="L3656" s="146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6">
        <v>10</v>
      </c>
      <c r="G3657" t="s">
        <v>649</v>
      </c>
      <c r="H3657" s="146">
        <v>5</v>
      </c>
      <c r="I3657" t="s">
        <v>651</v>
      </c>
      <c r="J3657" t="s">
        <v>586</v>
      </c>
      <c r="K3657" t="s">
        <v>587</v>
      </c>
      <c r="L3657" s="146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6">
        <v>10</v>
      </c>
      <c r="G3658" t="s">
        <v>649</v>
      </c>
      <c r="H3658" s="146">
        <v>6</v>
      </c>
      <c r="I3658" t="s">
        <v>588</v>
      </c>
      <c r="J3658" t="s">
        <v>589</v>
      </c>
      <c r="K3658" t="s">
        <v>590</v>
      </c>
      <c r="L3658" s="146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6">
        <v>10</v>
      </c>
      <c r="G3659" t="s">
        <v>649</v>
      </c>
      <c r="H3659" s="146">
        <v>628</v>
      </c>
      <c r="I3659" t="s">
        <v>438</v>
      </c>
      <c r="J3659" t="s">
        <v>599</v>
      </c>
      <c r="K3659" t="s">
        <v>600</v>
      </c>
      <c r="L3659" s="146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6">
        <v>10</v>
      </c>
      <c r="G3660" t="s">
        <v>649</v>
      </c>
      <c r="H3660" s="146">
        <v>903</v>
      </c>
      <c r="I3660" t="s">
        <v>602</v>
      </c>
      <c r="J3660" t="s">
        <v>582</v>
      </c>
      <c r="K3660" t="s">
        <v>583</v>
      </c>
      <c r="L3660" s="146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6">
        <v>10</v>
      </c>
      <c r="G3661" t="s">
        <v>649</v>
      </c>
      <c r="H3661" s="146">
        <v>905</v>
      </c>
      <c r="I3661" t="s">
        <v>603</v>
      </c>
      <c r="J3661" t="s">
        <v>589</v>
      </c>
      <c r="K3661" t="s">
        <v>590</v>
      </c>
      <c r="L3661" s="146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6">
        <v>10</v>
      </c>
      <c r="G3662" t="s">
        <v>649</v>
      </c>
      <c r="H3662" s="146">
        <v>950</v>
      </c>
      <c r="I3662" t="s">
        <v>604</v>
      </c>
      <c r="J3662" s="146">
        <v>0</v>
      </c>
      <c r="K3662" t="s">
        <v>622</v>
      </c>
      <c r="L3662" s="146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6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6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6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6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6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6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6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6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6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6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6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6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6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6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6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6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6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6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6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6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6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6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6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6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6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6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6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6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6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6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6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6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6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6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6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6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6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6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6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6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6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6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6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6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6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6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6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6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6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6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6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6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6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6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6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6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6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6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6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6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6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6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6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6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6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6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6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6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6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6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6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6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6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6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6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6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6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6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6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6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6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6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6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6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6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6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6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6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6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6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6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6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6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6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6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6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6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6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6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6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6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6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6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6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6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6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6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6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6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6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6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6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6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6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6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6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6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6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6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6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6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6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6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6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6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6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6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6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6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6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6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6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6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6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6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6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6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6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6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6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6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6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6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6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6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6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6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6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6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6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6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6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6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6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6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6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6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6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6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6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6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6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6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6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6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6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6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6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6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6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6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6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6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6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6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6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6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6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6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6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6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6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6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6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6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6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6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6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6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6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6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6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6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6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6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6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6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6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6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6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6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6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6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6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6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6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6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6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6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6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6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6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6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6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6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6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6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6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6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6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6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6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6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6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6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6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6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6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6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6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6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6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6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6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6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6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6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6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6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6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6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6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6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6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6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6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66" si="86">IF(ISERROR(VLOOKUP(J4631,S:T,2,FALSE)) =FALSE,VLOOKUP(J4631,S:T,2,FALSE),VLOOKUP(TRIM(J4631),S:T,2,FALSE))</f>
        <v>E4 - Medium C&amp;I</v>
      </c>
    </row>
    <row r="4632" spans="1:17" x14ac:dyDescent="0.3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4" x14ac:dyDescent="0.3"/>
  <cols>
    <col min="2" max="2" width="11.5546875" customWidth="1"/>
    <col min="3" max="3" width="10.88671875" customWidth="1"/>
    <col min="4" max="4" width="24.88671875" customWidth="1"/>
    <col min="5" max="5" width="12.44140625" customWidth="1"/>
    <col min="7" max="7" width="27.44140625" bestFit="1" customWidth="1"/>
    <col min="8" max="8" width="15.441406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">
      <c r="A2" t="s">
        <v>52</v>
      </c>
      <c r="B2" s="143">
        <v>43554</v>
      </c>
      <c r="C2">
        <v>49</v>
      </c>
      <c r="D2" t="s">
        <v>400</v>
      </c>
      <c r="E2">
        <v>402439</v>
      </c>
    </row>
    <row r="3" spans="1:14" x14ac:dyDescent="0.3">
      <c r="A3" t="s">
        <v>52</v>
      </c>
      <c r="B3" s="143">
        <v>43554</v>
      </c>
      <c r="C3">
        <v>49</v>
      </c>
      <c r="D3" t="s">
        <v>401</v>
      </c>
      <c r="E3">
        <v>33730</v>
      </c>
    </row>
    <row r="4" spans="1:14" x14ac:dyDescent="0.3">
      <c r="A4" t="s">
        <v>52</v>
      </c>
      <c r="B4" s="143">
        <v>43554</v>
      </c>
      <c r="C4">
        <v>49</v>
      </c>
      <c r="D4" t="s">
        <v>402</v>
      </c>
      <c r="E4">
        <v>50972</v>
      </c>
      <c r="G4" s="144" t="s">
        <v>58</v>
      </c>
      <c r="H4" s="144" t="s">
        <v>44</v>
      </c>
    </row>
    <row r="5" spans="1:14" x14ac:dyDescent="0.3">
      <c r="A5" t="s">
        <v>52</v>
      </c>
      <c r="B5" s="143">
        <v>43554</v>
      </c>
      <c r="C5">
        <v>49</v>
      </c>
      <c r="D5" t="s">
        <v>403</v>
      </c>
      <c r="E5">
        <v>8072</v>
      </c>
      <c r="G5" s="144" t="s">
        <v>45</v>
      </c>
      <c r="H5" s="143">
        <v>44310</v>
      </c>
    </row>
    <row r="6" spans="1:14" x14ac:dyDescent="0.3">
      <c r="A6" t="s">
        <v>52</v>
      </c>
      <c r="B6" s="143">
        <v>43554</v>
      </c>
      <c r="C6">
        <v>49</v>
      </c>
      <c r="D6" t="s">
        <v>404</v>
      </c>
      <c r="E6">
        <v>1042</v>
      </c>
      <c r="G6" s="145" t="s">
        <v>54</v>
      </c>
      <c r="H6" s="146">
        <v>138273583.24000001</v>
      </c>
    </row>
    <row r="7" spans="1:14" x14ac:dyDescent="0.3">
      <c r="A7" t="s">
        <v>52</v>
      </c>
      <c r="B7" s="143">
        <v>43554</v>
      </c>
      <c r="C7">
        <v>49</v>
      </c>
      <c r="D7" t="s">
        <v>405</v>
      </c>
      <c r="E7">
        <v>305</v>
      </c>
      <c r="G7" s="147" t="s">
        <v>400</v>
      </c>
      <c r="H7" s="146">
        <v>45709882.789999999</v>
      </c>
    </row>
    <row r="8" spans="1:14" x14ac:dyDescent="0.3">
      <c r="A8" t="s">
        <v>52</v>
      </c>
      <c r="B8" s="143">
        <v>43554</v>
      </c>
      <c r="C8">
        <v>49</v>
      </c>
      <c r="D8" t="s">
        <v>406</v>
      </c>
      <c r="E8">
        <v>222692</v>
      </c>
      <c r="G8" s="147" t="s">
        <v>401</v>
      </c>
      <c r="H8" s="146">
        <v>2672965.19</v>
      </c>
    </row>
    <row r="9" spans="1:14" x14ac:dyDescent="0.3">
      <c r="A9" t="s">
        <v>52</v>
      </c>
      <c r="B9" s="143">
        <v>43554</v>
      </c>
      <c r="C9">
        <v>49</v>
      </c>
      <c r="D9" t="s">
        <v>407</v>
      </c>
      <c r="E9">
        <v>20348</v>
      </c>
      <c r="G9" s="147" t="s">
        <v>402</v>
      </c>
      <c r="H9" s="146">
        <v>9676008.4900000002</v>
      </c>
    </row>
    <row r="10" spans="1:14" x14ac:dyDescent="0.3">
      <c r="A10" t="s">
        <v>52</v>
      </c>
      <c r="B10" s="143">
        <v>43554</v>
      </c>
      <c r="C10">
        <v>49</v>
      </c>
      <c r="D10" t="s">
        <v>408</v>
      </c>
      <c r="E10">
        <v>18657</v>
      </c>
      <c r="G10" s="147" t="s">
        <v>403</v>
      </c>
      <c r="H10" s="146">
        <v>16639446.460000001</v>
      </c>
    </row>
    <row r="11" spans="1:14" x14ac:dyDescent="0.3">
      <c r="A11" t="s">
        <v>52</v>
      </c>
      <c r="B11" s="143">
        <v>43554</v>
      </c>
      <c r="C11">
        <v>49</v>
      </c>
      <c r="D11" t="s">
        <v>409</v>
      </c>
      <c r="E11">
        <v>5102</v>
      </c>
      <c r="G11" s="147" t="s">
        <v>404</v>
      </c>
      <c r="H11" s="146">
        <v>20894244.530000001</v>
      </c>
    </row>
    <row r="12" spans="1:14" x14ac:dyDescent="0.3">
      <c r="A12" t="s">
        <v>52</v>
      </c>
      <c r="B12" s="143">
        <v>43554</v>
      </c>
      <c r="C12">
        <v>49</v>
      </c>
      <c r="D12" t="s">
        <v>410</v>
      </c>
      <c r="E12">
        <v>774</v>
      </c>
      <c r="G12" s="147" t="s">
        <v>405</v>
      </c>
      <c r="H12" s="146">
        <v>34988.67</v>
      </c>
    </row>
    <row r="13" spans="1:14" x14ac:dyDescent="0.3">
      <c r="A13" t="s">
        <v>52</v>
      </c>
      <c r="B13" s="143">
        <v>43554</v>
      </c>
      <c r="C13">
        <v>49</v>
      </c>
      <c r="D13" t="s">
        <v>411</v>
      </c>
      <c r="E13">
        <v>27</v>
      </c>
      <c r="G13" s="147" t="s">
        <v>406</v>
      </c>
      <c r="H13" s="146">
        <v>26949852.600000001</v>
      </c>
    </row>
    <row r="14" spans="1:14" x14ac:dyDescent="0.3">
      <c r="A14" t="s">
        <v>52</v>
      </c>
      <c r="B14" s="143">
        <v>43582</v>
      </c>
      <c r="C14">
        <v>49</v>
      </c>
      <c r="D14" t="s">
        <v>400</v>
      </c>
      <c r="E14">
        <v>402660</v>
      </c>
      <c r="G14" s="147" t="s">
        <v>407</v>
      </c>
      <c r="H14" s="146">
        <v>1436681.46</v>
      </c>
    </row>
    <row r="15" spans="1:14" x14ac:dyDescent="0.3">
      <c r="A15" t="s">
        <v>52</v>
      </c>
      <c r="B15" s="143">
        <v>43582</v>
      </c>
      <c r="C15">
        <v>49</v>
      </c>
      <c r="D15" t="s">
        <v>401</v>
      </c>
      <c r="E15">
        <v>33723</v>
      </c>
      <c r="G15" s="147" t="s">
        <v>408</v>
      </c>
      <c r="H15" s="146">
        <v>3499885.42</v>
      </c>
    </row>
    <row r="16" spans="1:14" x14ac:dyDescent="0.3">
      <c r="A16" t="s">
        <v>52</v>
      </c>
      <c r="B16" s="143">
        <v>43582</v>
      </c>
      <c r="C16">
        <v>49</v>
      </c>
      <c r="D16" t="s">
        <v>402</v>
      </c>
      <c r="E16">
        <v>51024</v>
      </c>
      <c r="G16" s="147" t="s">
        <v>409</v>
      </c>
      <c r="H16" s="146">
        <v>6075485.4100000001</v>
      </c>
    </row>
    <row r="17" spans="1:8" x14ac:dyDescent="0.3">
      <c r="A17" t="s">
        <v>52</v>
      </c>
      <c r="B17" s="143">
        <v>43582</v>
      </c>
      <c r="C17">
        <v>49</v>
      </c>
      <c r="D17" t="s">
        <v>403</v>
      </c>
      <c r="E17">
        <v>8078</v>
      </c>
      <c r="G17" s="147" t="s">
        <v>410</v>
      </c>
      <c r="H17" s="146">
        <v>4670643.4800000004</v>
      </c>
    </row>
    <row r="18" spans="1:8" x14ac:dyDescent="0.3">
      <c r="A18" t="s">
        <v>52</v>
      </c>
      <c r="B18" s="143">
        <v>43582</v>
      </c>
      <c r="C18">
        <v>49</v>
      </c>
      <c r="D18" t="s">
        <v>404</v>
      </c>
      <c r="E18">
        <v>1043</v>
      </c>
      <c r="G18" s="147" t="s">
        <v>411</v>
      </c>
      <c r="H18" s="146">
        <v>13498.74</v>
      </c>
    </row>
    <row r="19" spans="1:8" x14ac:dyDescent="0.3">
      <c r="A19" t="s">
        <v>52</v>
      </c>
      <c r="B19" s="143">
        <v>43582</v>
      </c>
      <c r="C19">
        <v>49</v>
      </c>
      <c r="D19" t="s">
        <v>405</v>
      </c>
      <c r="E19">
        <v>305</v>
      </c>
      <c r="G19" s="145" t="s">
        <v>55</v>
      </c>
      <c r="H19" s="146">
        <v>146019246.59999996</v>
      </c>
    </row>
    <row r="20" spans="1:8" x14ac:dyDescent="0.3">
      <c r="A20" t="s">
        <v>52</v>
      </c>
      <c r="B20" s="143">
        <v>43582</v>
      </c>
      <c r="C20">
        <v>49</v>
      </c>
      <c r="D20" t="s">
        <v>406</v>
      </c>
      <c r="E20">
        <v>222614</v>
      </c>
      <c r="G20" s="147" t="s">
        <v>400</v>
      </c>
      <c r="H20" s="146">
        <v>47626763.899999999</v>
      </c>
    </row>
    <row r="21" spans="1:8" x14ac:dyDescent="0.3">
      <c r="A21" t="s">
        <v>52</v>
      </c>
      <c r="B21" s="143">
        <v>43582</v>
      </c>
      <c r="C21">
        <v>49</v>
      </c>
      <c r="D21" t="s">
        <v>407</v>
      </c>
      <c r="E21">
        <v>20333</v>
      </c>
      <c r="G21" s="147" t="s">
        <v>401</v>
      </c>
      <c r="H21" s="146">
        <v>2455183.25</v>
      </c>
    </row>
    <row r="22" spans="1:8" x14ac:dyDescent="0.3">
      <c r="A22" t="s">
        <v>52</v>
      </c>
      <c r="B22" s="143">
        <v>43582</v>
      </c>
      <c r="C22">
        <v>49</v>
      </c>
      <c r="D22" t="s">
        <v>408</v>
      </c>
      <c r="E22">
        <v>18643</v>
      </c>
      <c r="G22" s="147" t="s">
        <v>402</v>
      </c>
      <c r="H22" s="146">
        <v>9815154.8900000006</v>
      </c>
    </row>
    <row r="23" spans="1:8" x14ac:dyDescent="0.3">
      <c r="A23" t="s">
        <v>52</v>
      </c>
      <c r="B23" s="143">
        <v>43582</v>
      </c>
      <c r="C23">
        <v>49</v>
      </c>
      <c r="D23" t="s">
        <v>409</v>
      </c>
      <c r="E23">
        <v>5104</v>
      </c>
      <c r="G23" s="147" t="s">
        <v>403</v>
      </c>
      <c r="H23" s="146">
        <v>15976881.550000001</v>
      </c>
    </row>
    <row r="24" spans="1:8" x14ac:dyDescent="0.3">
      <c r="A24" t="s">
        <v>52</v>
      </c>
      <c r="B24" s="143">
        <v>43582</v>
      </c>
      <c r="C24">
        <v>49</v>
      </c>
      <c r="D24" t="s">
        <v>410</v>
      </c>
      <c r="E24">
        <v>773</v>
      </c>
      <c r="G24" s="147" t="s">
        <v>404</v>
      </c>
      <c r="H24" s="146">
        <v>20684997.870000001</v>
      </c>
    </row>
    <row r="25" spans="1:8" x14ac:dyDescent="0.3">
      <c r="A25" t="s">
        <v>52</v>
      </c>
      <c r="B25" s="143">
        <v>43582</v>
      </c>
      <c r="C25">
        <v>49</v>
      </c>
      <c r="D25" t="s">
        <v>411</v>
      </c>
      <c r="E25">
        <v>27</v>
      </c>
      <c r="G25" s="147" t="s">
        <v>405</v>
      </c>
      <c r="H25" s="146">
        <v>37205.57</v>
      </c>
    </row>
    <row r="26" spans="1:8" x14ac:dyDescent="0.3">
      <c r="A26" t="s">
        <v>52</v>
      </c>
      <c r="B26" s="143">
        <v>43610</v>
      </c>
      <c r="C26">
        <v>49</v>
      </c>
      <c r="D26" t="s">
        <v>400</v>
      </c>
      <c r="E26">
        <v>402309</v>
      </c>
      <c r="G26" s="147" t="s">
        <v>406</v>
      </c>
      <c r="H26" s="146">
        <v>31262028.739999998</v>
      </c>
    </row>
    <row r="27" spans="1:8" x14ac:dyDescent="0.3">
      <c r="A27" t="s">
        <v>52</v>
      </c>
      <c r="B27" s="143">
        <v>43610</v>
      </c>
      <c r="C27">
        <v>49</v>
      </c>
      <c r="D27" t="s">
        <v>401</v>
      </c>
      <c r="E27">
        <v>33714</v>
      </c>
      <c r="G27" s="147" t="s">
        <v>407</v>
      </c>
      <c r="H27" s="146">
        <v>1902806.12</v>
      </c>
    </row>
    <row r="28" spans="1:8" x14ac:dyDescent="0.3">
      <c r="A28" t="s">
        <v>52</v>
      </c>
      <c r="B28" s="143">
        <v>43610</v>
      </c>
      <c r="C28">
        <v>49</v>
      </c>
      <c r="D28" t="s">
        <v>402</v>
      </c>
      <c r="E28">
        <v>51082</v>
      </c>
      <c r="G28" s="147" t="s">
        <v>408</v>
      </c>
      <c r="H28" s="146">
        <v>4584289.5</v>
      </c>
    </row>
    <row r="29" spans="1:8" x14ac:dyDescent="0.3">
      <c r="A29" t="s">
        <v>52</v>
      </c>
      <c r="B29" s="143">
        <v>43610</v>
      </c>
      <c r="C29">
        <v>49</v>
      </c>
      <c r="D29" t="s">
        <v>403</v>
      </c>
      <c r="E29">
        <v>8081</v>
      </c>
      <c r="G29" s="147" t="s">
        <v>409</v>
      </c>
      <c r="H29" s="146">
        <v>6197913.0099999998</v>
      </c>
    </row>
    <row r="30" spans="1:8" x14ac:dyDescent="0.3">
      <c r="A30" t="s">
        <v>52</v>
      </c>
      <c r="B30" s="143">
        <v>43610</v>
      </c>
      <c r="C30">
        <v>49</v>
      </c>
      <c r="D30" t="s">
        <v>404</v>
      </c>
      <c r="E30">
        <v>1044</v>
      </c>
      <c r="G30" s="147" t="s">
        <v>410</v>
      </c>
      <c r="H30" s="146">
        <v>5474126.1900000004</v>
      </c>
    </row>
    <row r="31" spans="1:8" x14ac:dyDescent="0.3">
      <c r="A31" t="s">
        <v>52</v>
      </c>
      <c r="B31" s="143">
        <v>43610</v>
      </c>
      <c r="C31">
        <v>49</v>
      </c>
      <c r="D31" t="s">
        <v>405</v>
      </c>
      <c r="E31">
        <v>305</v>
      </c>
      <c r="G31" s="147" t="s">
        <v>411</v>
      </c>
      <c r="H31" s="146">
        <v>1896.01</v>
      </c>
    </row>
    <row r="32" spans="1:8" x14ac:dyDescent="0.3">
      <c r="A32" t="s">
        <v>52</v>
      </c>
      <c r="B32" s="143">
        <v>43610</v>
      </c>
      <c r="C32">
        <v>49</v>
      </c>
      <c r="D32" t="s">
        <v>406</v>
      </c>
      <c r="E32">
        <v>222273</v>
      </c>
      <c r="G32" s="145" t="s">
        <v>56</v>
      </c>
      <c r="H32" s="146">
        <v>715237</v>
      </c>
    </row>
    <row r="33" spans="1:8" x14ac:dyDescent="0.3">
      <c r="A33" t="s">
        <v>52</v>
      </c>
      <c r="B33" s="143">
        <v>43610</v>
      </c>
      <c r="C33">
        <v>49</v>
      </c>
      <c r="D33" t="s">
        <v>407</v>
      </c>
      <c r="E33">
        <v>20344</v>
      </c>
      <c r="G33" s="147" t="s">
        <v>400</v>
      </c>
      <c r="H33" s="146">
        <v>380379</v>
      </c>
    </row>
    <row r="34" spans="1:8" x14ac:dyDescent="0.3">
      <c r="A34" t="s">
        <v>52</v>
      </c>
      <c r="B34" s="143">
        <v>43610</v>
      </c>
      <c r="C34">
        <v>49</v>
      </c>
      <c r="D34" t="s">
        <v>408</v>
      </c>
      <c r="E34">
        <v>18600</v>
      </c>
      <c r="G34" s="147" t="s">
        <v>401</v>
      </c>
      <c r="H34" s="146">
        <v>28040</v>
      </c>
    </row>
    <row r="35" spans="1:8" x14ac:dyDescent="0.3">
      <c r="A35" t="s">
        <v>52</v>
      </c>
      <c r="B35" s="143">
        <v>43610</v>
      </c>
      <c r="C35">
        <v>49</v>
      </c>
      <c r="D35" t="s">
        <v>409</v>
      </c>
      <c r="E35">
        <v>5100</v>
      </c>
      <c r="G35" s="147" t="s">
        <v>402</v>
      </c>
      <c r="H35" s="146">
        <v>50081</v>
      </c>
    </row>
    <row r="36" spans="1:8" x14ac:dyDescent="0.3">
      <c r="A36" t="s">
        <v>52</v>
      </c>
      <c r="B36" s="143">
        <v>43610</v>
      </c>
      <c r="C36">
        <v>49</v>
      </c>
      <c r="D36" t="s">
        <v>410</v>
      </c>
      <c r="E36">
        <v>771</v>
      </c>
      <c r="G36" s="147" t="s">
        <v>403</v>
      </c>
      <c r="H36" s="146">
        <v>9132</v>
      </c>
    </row>
    <row r="37" spans="1:8" x14ac:dyDescent="0.3">
      <c r="A37" t="s">
        <v>52</v>
      </c>
      <c r="B37" s="143">
        <v>43610</v>
      </c>
      <c r="C37">
        <v>49</v>
      </c>
      <c r="D37" t="s">
        <v>411</v>
      </c>
      <c r="E37">
        <v>27</v>
      </c>
      <c r="G37" s="147" t="s">
        <v>404</v>
      </c>
      <c r="H37" s="146">
        <v>1342</v>
      </c>
    </row>
    <row r="38" spans="1:8" x14ac:dyDescent="0.3">
      <c r="A38" t="s">
        <v>52</v>
      </c>
      <c r="B38" s="143">
        <v>43645</v>
      </c>
      <c r="C38">
        <v>49</v>
      </c>
      <c r="D38" t="s">
        <v>400</v>
      </c>
      <c r="E38">
        <v>402127</v>
      </c>
      <c r="G38" s="147" t="s">
        <v>405</v>
      </c>
      <c r="H38" s="146">
        <v>4</v>
      </c>
    </row>
    <row r="39" spans="1:8" x14ac:dyDescent="0.3">
      <c r="A39" t="s">
        <v>52</v>
      </c>
      <c r="B39" s="143">
        <v>43645</v>
      </c>
      <c r="C39">
        <v>49</v>
      </c>
      <c r="D39" t="s">
        <v>401</v>
      </c>
      <c r="E39">
        <v>33684</v>
      </c>
      <c r="G39" s="147" t="s">
        <v>406</v>
      </c>
      <c r="H39" s="146">
        <v>200871</v>
      </c>
    </row>
    <row r="40" spans="1:8" x14ac:dyDescent="0.3">
      <c r="A40" t="s">
        <v>52</v>
      </c>
      <c r="B40" s="143">
        <v>43645</v>
      </c>
      <c r="C40">
        <v>49</v>
      </c>
      <c r="D40" t="s">
        <v>402</v>
      </c>
      <c r="E40">
        <v>51217</v>
      </c>
      <c r="G40" s="147" t="s">
        <v>407</v>
      </c>
      <c r="H40" s="146">
        <v>22066</v>
      </c>
    </row>
    <row r="41" spans="1:8" x14ac:dyDescent="0.3">
      <c r="A41" t="s">
        <v>52</v>
      </c>
      <c r="B41" s="143">
        <v>43645</v>
      </c>
      <c r="C41">
        <v>49</v>
      </c>
      <c r="D41" t="s">
        <v>403</v>
      </c>
      <c r="E41">
        <v>8094</v>
      </c>
      <c r="G41" s="147" t="s">
        <v>408</v>
      </c>
      <c r="H41" s="146">
        <v>17427</v>
      </c>
    </row>
    <row r="42" spans="1:8" x14ac:dyDescent="0.3">
      <c r="A42" t="s">
        <v>52</v>
      </c>
      <c r="B42" s="143">
        <v>43645</v>
      </c>
      <c r="C42">
        <v>49</v>
      </c>
      <c r="D42" t="s">
        <v>404</v>
      </c>
      <c r="E42">
        <v>1045</v>
      </c>
      <c r="G42" s="147" t="s">
        <v>409</v>
      </c>
      <c r="H42" s="146">
        <v>5008</v>
      </c>
    </row>
    <row r="43" spans="1:8" x14ac:dyDescent="0.3">
      <c r="A43" t="s">
        <v>52</v>
      </c>
      <c r="B43" s="143">
        <v>43645</v>
      </c>
      <c r="C43">
        <v>49</v>
      </c>
      <c r="D43" t="s">
        <v>405</v>
      </c>
      <c r="E43">
        <v>304</v>
      </c>
      <c r="G43" s="147" t="s">
        <v>410</v>
      </c>
      <c r="H43" s="146">
        <v>853</v>
      </c>
    </row>
    <row r="44" spans="1:8" x14ac:dyDescent="0.3">
      <c r="A44" t="s">
        <v>52</v>
      </c>
      <c r="B44" s="143">
        <v>43645</v>
      </c>
      <c r="C44">
        <v>49</v>
      </c>
      <c r="D44" t="s">
        <v>406</v>
      </c>
      <c r="E44">
        <v>222068</v>
      </c>
      <c r="G44" s="147" t="s">
        <v>411</v>
      </c>
      <c r="H44" s="146">
        <v>34</v>
      </c>
    </row>
    <row r="45" spans="1:8" x14ac:dyDescent="0.3">
      <c r="A45" t="s">
        <v>52</v>
      </c>
      <c r="B45" s="143">
        <v>43645</v>
      </c>
      <c r="C45">
        <v>49</v>
      </c>
      <c r="D45" t="s">
        <v>407</v>
      </c>
      <c r="E45">
        <v>20299</v>
      </c>
      <c r="G45" s="145" t="s">
        <v>61</v>
      </c>
      <c r="H45" s="146">
        <v>9</v>
      </c>
    </row>
    <row r="46" spans="1:8" x14ac:dyDescent="0.3">
      <c r="A46" t="s">
        <v>52</v>
      </c>
      <c r="B46" s="143">
        <v>43645</v>
      </c>
      <c r="C46">
        <v>49</v>
      </c>
      <c r="D46" t="s">
        <v>408</v>
      </c>
      <c r="E46">
        <v>18536</v>
      </c>
      <c r="G46" s="147" t="s">
        <v>402</v>
      </c>
      <c r="H46" s="146">
        <v>2</v>
      </c>
    </row>
    <row r="47" spans="1:8" x14ac:dyDescent="0.3">
      <c r="A47" t="s">
        <v>52</v>
      </c>
      <c r="B47" s="143">
        <v>43645</v>
      </c>
      <c r="C47">
        <v>49</v>
      </c>
      <c r="D47" t="s">
        <v>409</v>
      </c>
      <c r="E47">
        <v>5101</v>
      </c>
      <c r="G47" s="147" t="s">
        <v>408</v>
      </c>
      <c r="H47" s="146">
        <v>7</v>
      </c>
    </row>
    <row r="48" spans="1:8" x14ac:dyDescent="0.3">
      <c r="A48" t="s">
        <v>52</v>
      </c>
      <c r="B48" s="143">
        <v>43645</v>
      </c>
      <c r="C48">
        <v>49</v>
      </c>
      <c r="D48" t="s">
        <v>410</v>
      </c>
      <c r="E48">
        <v>769</v>
      </c>
    </row>
    <row r="49" spans="1:5" x14ac:dyDescent="0.3">
      <c r="A49" t="s">
        <v>52</v>
      </c>
      <c r="B49" s="143">
        <v>43645</v>
      </c>
      <c r="C49">
        <v>49</v>
      </c>
      <c r="D49" t="s">
        <v>411</v>
      </c>
      <c r="E49">
        <v>27</v>
      </c>
    </row>
    <row r="50" spans="1:5" x14ac:dyDescent="0.3">
      <c r="A50" t="s">
        <v>52</v>
      </c>
      <c r="B50" s="143">
        <v>43673</v>
      </c>
      <c r="C50">
        <v>49</v>
      </c>
      <c r="D50" t="s">
        <v>400</v>
      </c>
      <c r="E50">
        <v>402402</v>
      </c>
    </row>
    <row r="51" spans="1:5" x14ac:dyDescent="0.3">
      <c r="A51" t="s">
        <v>52</v>
      </c>
      <c r="B51" s="143">
        <v>43673</v>
      </c>
      <c r="C51">
        <v>49</v>
      </c>
      <c r="D51" t="s">
        <v>401</v>
      </c>
      <c r="E51">
        <v>33697</v>
      </c>
    </row>
    <row r="52" spans="1:5" x14ac:dyDescent="0.3">
      <c r="A52" t="s">
        <v>52</v>
      </c>
      <c r="B52" s="143">
        <v>43673</v>
      </c>
      <c r="C52">
        <v>49</v>
      </c>
      <c r="D52" t="s">
        <v>402</v>
      </c>
      <c r="E52">
        <v>51283</v>
      </c>
    </row>
    <row r="53" spans="1:5" x14ac:dyDescent="0.3">
      <c r="A53" t="s">
        <v>52</v>
      </c>
      <c r="B53" s="143">
        <v>43673</v>
      </c>
      <c r="C53">
        <v>49</v>
      </c>
      <c r="D53" t="s">
        <v>403</v>
      </c>
      <c r="E53">
        <v>8108</v>
      </c>
    </row>
    <row r="54" spans="1:5" x14ac:dyDescent="0.3">
      <c r="A54" t="s">
        <v>52</v>
      </c>
      <c r="B54" s="143">
        <v>43673</v>
      </c>
      <c r="C54">
        <v>49</v>
      </c>
      <c r="D54" t="s">
        <v>404</v>
      </c>
      <c r="E54">
        <v>1045</v>
      </c>
    </row>
    <row r="55" spans="1:5" x14ac:dyDescent="0.3">
      <c r="A55" t="s">
        <v>52</v>
      </c>
      <c r="B55" s="143">
        <v>43673</v>
      </c>
      <c r="C55">
        <v>49</v>
      </c>
      <c r="D55" t="s">
        <v>405</v>
      </c>
      <c r="E55">
        <v>305</v>
      </c>
    </row>
    <row r="56" spans="1:5" x14ac:dyDescent="0.3">
      <c r="A56" t="s">
        <v>52</v>
      </c>
      <c r="B56" s="143">
        <v>43673</v>
      </c>
      <c r="C56">
        <v>49</v>
      </c>
      <c r="D56" t="s">
        <v>406</v>
      </c>
      <c r="E56">
        <v>221977</v>
      </c>
    </row>
    <row r="57" spans="1:5" x14ac:dyDescent="0.3">
      <c r="A57" t="s">
        <v>52</v>
      </c>
      <c r="B57" s="143">
        <v>43673</v>
      </c>
      <c r="C57">
        <v>49</v>
      </c>
      <c r="D57" t="s">
        <v>407</v>
      </c>
      <c r="E57">
        <v>20268</v>
      </c>
    </row>
    <row r="58" spans="1:5" x14ac:dyDescent="0.3">
      <c r="A58" t="s">
        <v>52</v>
      </c>
      <c r="B58" s="143">
        <v>43673</v>
      </c>
      <c r="C58">
        <v>49</v>
      </c>
      <c r="D58" t="s">
        <v>408</v>
      </c>
      <c r="E58">
        <v>18504</v>
      </c>
    </row>
    <row r="59" spans="1:5" x14ac:dyDescent="0.3">
      <c r="A59" t="s">
        <v>52</v>
      </c>
      <c r="B59" s="143">
        <v>43673</v>
      </c>
      <c r="C59">
        <v>49</v>
      </c>
      <c r="D59" t="s">
        <v>409</v>
      </c>
      <c r="E59">
        <v>5102</v>
      </c>
    </row>
    <row r="60" spans="1:5" x14ac:dyDescent="0.3">
      <c r="A60" t="s">
        <v>52</v>
      </c>
      <c r="B60" s="143">
        <v>43673</v>
      </c>
      <c r="C60">
        <v>49</v>
      </c>
      <c r="D60" t="s">
        <v>410</v>
      </c>
      <c r="E60">
        <v>769</v>
      </c>
    </row>
    <row r="61" spans="1:5" x14ac:dyDescent="0.3">
      <c r="A61" t="s">
        <v>52</v>
      </c>
      <c r="B61" s="143">
        <v>43673</v>
      </c>
      <c r="C61">
        <v>49</v>
      </c>
      <c r="D61" t="s">
        <v>411</v>
      </c>
      <c r="E61">
        <v>27</v>
      </c>
    </row>
    <row r="62" spans="1:5" x14ac:dyDescent="0.3">
      <c r="A62" t="s">
        <v>52</v>
      </c>
      <c r="B62" s="143">
        <v>43708</v>
      </c>
      <c r="C62">
        <v>49</v>
      </c>
      <c r="D62" t="s">
        <v>400</v>
      </c>
      <c r="E62">
        <v>402537</v>
      </c>
    </row>
    <row r="63" spans="1:5" x14ac:dyDescent="0.3">
      <c r="A63" t="s">
        <v>52</v>
      </c>
      <c r="B63" s="143">
        <v>43708</v>
      </c>
      <c r="C63">
        <v>49</v>
      </c>
      <c r="D63" t="s">
        <v>401</v>
      </c>
      <c r="E63">
        <v>33700</v>
      </c>
    </row>
    <row r="64" spans="1:5" x14ac:dyDescent="0.3">
      <c r="A64" t="s">
        <v>52</v>
      </c>
      <c r="B64" s="143">
        <v>43708</v>
      </c>
      <c r="C64">
        <v>49</v>
      </c>
      <c r="D64" t="s">
        <v>402</v>
      </c>
      <c r="E64">
        <v>51370</v>
      </c>
    </row>
    <row r="65" spans="1:5" x14ac:dyDescent="0.3">
      <c r="A65" t="s">
        <v>52</v>
      </c>
      <c r="B65" s="143">
        <v>43708</v>
      </c>
      <c r="C65">
        <v>49</v>
      </c>
      <c r="D65" t="s">
        <v>403</v>
      </c>
      <c r="E65">
        <v>8110</v>
      </c>
    </row>
    <row r="66" spans="1:5" x14ac:dyDescent="0.3">
      <c r="A66" t="s">
        <v>52</v>
      </c>
      <c r="B66" s="143">
        <v>43708</v>
      </c>
      <c r="C66">
        <v>49</v>
      </c>
      <c r="D66" t="s">
        <v>404</v>
      </c>
      <c r="E66">
        <v>1047</v>
      </c>
    </row>
    <row r="67" spans="1:5" x14ac:dyDescent="0.3">
      <c r="A67" t="s">
        <v>52</v>
      </c>
      <c r="B67" s="143">
        <v>43708</v>
      </c>
      <c r="C67">
        <v>49</v>
      </c>
      <c r="D67" t="s">
        <v>405</v>
      </c>
      <c r="E67">
        <v>306</v>
      </c>
    </row>
    <row r="68" spans="1:5" x14ac:dyDescent="0.3">
      <c r="A68" t="s">
        <v>52</v>
      </c>
      <c r="B68" s="143">
        <v>43708</v>
      </c>
      <c r="C68">
        <v>49</v>
      </c>
      <c r="D68" t="s">
        <v>406</v>
      </c>
      <c r="E68">
        <v>222043</v>
      </c>
    </row>
    <row r="69" spans="1:5" x14ac:dyDescent="0.3">
      <c r="A69" t="s">
        <v>52</v>
      </c>
      <c r="B69" s="143">
        <v>43708</v>
      </c>
      <c r="C69">
        <v>49</v>
      </c>
      <c r="D69" t="s">
        <v>407</v>
      </c>
      <c r="E69">
        <v>20257</v>
      </c>
    </row>
    <row r="70" spans="1:5" x14ac:dyDescent="0.3">
      <c r="A70" t="s">
        <v>52</v>
      </c>
      <c r="B70" s="143">
        <v>43708</v>
      </c>
      <c r="C70">
        <v>49</v>
      </c>
      <c r="D70" t="s">
        <v>408</v>
      </c>
      <c r="E70">
        <v>18512</v>
      </c>
    </row>
    <row r="71" spans="1:5" x14ac:dyDescent="0.3">
      <c r="A71" t="s">
        <v>52</v>
      </c>
      <c r="B71" s="143">
        <v>43708</v>
      </c>
      <c r="C71">
        <v>49</v>
      </c>
      <c r="D71" t="s">
        <v>409</v>
      </c>
      <c r="E71">
        <v>5102</v>
      </c>
    </row>
    <row r="72" spans="1:5" x14ac:dyDescent="0.3">
      <c r="A72" t="s">
        <v>52</v>
      </c>
      <c r="B72" s="143">
        <v>43708</v>
      </c>
      <c r="C72">
        <v>49</v>
      </c>
      <c r="D72" t="s">
        <v>410</v>
      </c>
      <c r="E72">
        <v>768</v>
      </c>
    </row>
    <row r="73" spans="1:5" x14ac:dyDescent="0.3">
      <c r="A73" t="s">
        <v>52</v>
      </c>
      <c r="B73" s="143">
        <v>43708</v>
      </c>
      <c r="C73">
        <v>49</v>
      </c>
      <c r="D73" t="s">
        <v>411</v>
      </c>
      <c r="E73">
        <v>27</v>
      </c>
    </row>
    <row r="74" spans="1:5" x14ac:dyDescent="0.3">
      <c r="A74" t="s">
        <v>52</v>
      </c>
      <c r="B74" s="143">
        <v>43736</v>
      </c>
      <c r="C74">
        <v>49</v>
      </c>
      <c r="D74" t="s">
        <v>400</v>
      </c>
      <c r="E74">
        <v>402999</v>
      </c>
    </row>
    <row r="75" spans="1:5" x14ac:dyDescent="0.3">
      <c r="A75" t="s">
        <v>52</v>
      </c>
      <c r="B75" s="143">
        <v>43736</v>
      </c>
      <c r="C75">
        <v>49</v>
      </c>
      <c r="D75" t="s">
        <v>401</v>
      </c>
      <c r="E75">
        <v>33713</v>
      </c>
    </row>
    <row r="76" spans="1:5" x14ac:dyDescent="0.3">
      <c r="A76" t="s">
        <v>52</v>
      </c>
      <c r="B76" s="143">
        <v>43736</v>
      </c>
      <c r="C76">
        <v>49</v>
      </c>
      <c r="D76" t="s">
        <v>402</v>
      </c>
      <c r="E76">
        <v>51491</v>
      </c>
    </row>
    <row r="77" spans="1:5" x14ac:dyDescent="0.3">
      <c r="A77" t="s">
        <v>52</v>
      </c>
      <c r="B77" s="143">
        <v>43736</v>
      </c>
      <c r="C77">
        <v>49</v>
      </c>
      <c r="D77" t="s">
        <v>403</v>
      </c>
      <c r="E77">
        <v>8121</v>
      </c>
    </row>
    <row r="78" spans="1:5" x14ac:dyDescent="0.3">
      <c r="A78" t="s">
        <v>52</v>
      </c>
      <c r="B78" s="143">
        <v>43736</v>
      </c>
      <c r="C78">
        <v>49</v>
      </c>
      <c r="D78" t="s">
        <v>404</v>
      </c>
      <c r="E78">
        <v>1049</v>
      </c>
    </row>
    <row r="79" spans="1:5" x14ac:dyDescent="0.3">
      <c r="A79" t="s">
        <v>52</v>
      </c>
      <c r="B79" s="143">
        <v>43736</v>
      </c>
      <c r="C79">
        <v>49</v>
      </c>
      <c r="D79" t="s">
        <v>405</v>
      </c>
      <c r="E79">
        <v>307</v>
      </c>
    </row>
    <row r="80" spans="1:5" x14ac:dyDescent="0.3">
      <c r="A80" t="s">
        <v>52</v>
      </c>
      <c r="B80" s="143">
        <v>43736</v>
      </c>
      <c r="C80">
        <v>49</v>
      </c>
      <c r="D80" t="s">
        <v>406</v>
      </c>
      <c r="E80">
        <v>222334</v>
      </c>
    </row>
    <row r="81" spans="1:5" x14ac:dyDescent="0.3">
      <c r="A81" t="s">
        <v>52</v>
      </c>
      <c r="B81" s="143">
        <v>43736</v>
      </c>
      <c r="C81">
        <v>49</v>
      </c>
      <c r="D81" t="s">
        <v>407</v>
      </c>
      <c r="E81">
        <v>20248</v>
      </c>
    </row>
    <row r="82" spans="1:5" x14ac:dyDescent="0.3">
      <c r="A82" t="s">
        <v>52</v>
      </c>
      <c r="B82" s="143">
        <v>43736</v>
      </c>
      <c r="C82">
        <v>49</v>
      </c>
      <c r="D82" t="s">
        <v>408</v>
      </c>
      <c r="E82">
        <v>18530</v>
      </c>
    </row>
    <row r="83" spans="1:5" x14ac:dyDescent="0.3">
      <c r="A83" t="s">
        <v>52</v>
      </c>
      <c r="B83" s="143">
        <v>43736</v>
      </c>
      <c r="C83">
        <v>49</v>
      </c>
      <c r="D83" t="s">
        <v>409</v>
      </c>
      <c r="E83">
        <v>5115</v>
      </c>
    </row>
    <row r="84" spans="1:5" x14ac:dyDescent="0.3">
      <c r="A84" t="s">
        <v>52</v>
      </c>
      <c r="B84" s="143">
        <v>43736</v>
      </c>
      <c r="C84">
        <v>49</v>
      </c>
      <c r="D84" t="s">
        <v>410</v>
      </c>
      <c r="E84">
        <v>769</v>
      </c>
    </row>
    <row r="85" spans="1:5" x14ac:dyDescent="0.3">
      <c r="A85" t="s">
        <v>52</v>
      </c>
      <c r="B85" s="143">
        <v>43736</v>
      </c>
      <c r="C85">
        <v>49</v>
      </c>
      <c r="D85" t="s">
        <v>411</v>
      </c>
      <c r="E85">
        <v>27</v>
      </c>
    </row>
    <row r="86" spans="1:5" x14ac:dyDescent="0.3">
      <c r="A86" t="s">
        <v>52</v>
      </c>
      <c r="B86" s="143">
        <v>43764</v>
      </c>
      <c r="C86">
        <v>49</v>
      </c>
      <c r="D86" t="s">
        <v>400</v>
      </c>
      <c r="E86">
        <v>403444</v>
      </c>
    </row>
    <row r="87" spans="1:5" x14ac:dyDescent="0.3">
      <c r="A87" t="s">
        <v>52</v>
      </c>
      <c r="B87" s="143">
        <v>43764</v>
      </c>
      <c r="C87">
        <v>49</v>
      </c>
      <c r="D87" t="s">
        <v>401</v>
      </c>
      <c r="E87">
        <v>33759</v>
      </c>
    </row>
    <row r="88" spans="1:5" x14ac:dyDescent="0.3">
      <c r="A88" t="s">
        <v>52</v>
      </c>
      <c r="B88" s="143">
        <v>43764</v>
      </c>
      <c r="C88">
        <v>49</v>
      </c>
      <c r="D88" t="s">
        <v>402</v>
      </c>
      <c r="E88">
        <v>51581</v>
      </c>
    </row>
    <row r="89" spans="1:5" x14ac:dyDescent="0.3">
      <c r="A89" t="s">
        <v>52</v>
      </c>
      <c r="B89" s="143">
        <v>43764</v>
      </c>
      <c r="C89">
        <v>49</v>
      </c>
      <c r="D89" t="s">
        <v>403</v>
      </c>
      <c r="E89">
        <v>8126</v>
      </c>
    </row>
    <row r="90" spans="1:5" x14ac:dyDescent="0.3">
      <c r="A90" t="s">
        <v>52</v>
      </c>
      <c r="B90" s="143">
        <v>43764</v>
      </c>
      <c r="C90">
        <v>49</v>
      </c>
      <c r="D90" t="s">
        <v>404</v>
      </c>
      <c r="E90">
        <v>1049</v>
      </c>
    </row>
    <row r="91" spans="1:5" x14ac:dyDescent="0.3">
      <c r="A91" t="s">
        <v>52</v>
      </c>
      <c r="B91" s="143">
        <v>43764</v>
      </c>
      <c r="C91">
        <v>49</v>
      </c>
      <c r="D91" t="s">
        <v>405</v>
      </c>
      <c r="E91">
        <v>309</v>
      </c>
    </row>
    <row r="92" spans="1:5" x14ac:dyDescent="0.3">
      <c r="A92" t="s">
        <v>52</v>
      </c>
      <c r="B92" s="143">
        <v>43764</v>
      </c>
      <c r="C92">
        <v>49</v>
      </c>
      <c r="D92" t="s">
        <v>406</v>
      </c>
      <c r="E92">
        <v>222714</v>
      </c>
    </row>
    <row r="93" spans="1:5" x14ac:dyDescent="0.3">
      <c r="A93" t="s">
        <v>52</v>
      </c>
      <c r="B93" s="143">
        <v>43764</v>
      </c>
      <c r="C93">
        <v>49</v>
      </c>
      <c r="D93" t="s">
        <v>407</v>
      </c>
      <c r="E93">
        <v>20320</v>
      </c>
    </row>
    <row r="94" spans="1:5" x14ac:dyDescent="0.3">
      <c r="A94" t="s">
        <v>52</v>
      </c>
      <c r="B94" s="143">
        <v>43764</v>
      </c>
      <c r="C94">
        <v>49</v>
      </c>
      <c r="D94" t="s">
        <v>408</v>
      </c>
      <c r="E94">
        <v>18601</v>
      </c>
    </row>
    <row r="95" spans="1:5" x14ac:dyDescent="0.3">
      <c r="A95" t="s">
        <v>52</v>
      </c>
      <c r="B95" s="143">
        <v>43764</v>
      </c>
      <c r="C95">
        <v>49</v>
      </c>
      <c r="D95" t="s">
        <v>409</v>
      </c>
      <c r="E95">
        <v>5124</v>
      </c>
    </row>
    <row r="96" spans="1:5" x14ac:dyDescent="0.3">
      <c r="A96" t="s">
        <v>52</v>
      </c>
      <c r="B96" s="143">
        <v>43764</v>
      </c>
      <c r="C96">
        <v>49</v>
      </c>
      <c r="D96" t="s">
        <v>410</v>
      </c>
      <c r="E96">
        <v>773</v>
      </c>
    </row>
    <row r="97" spans="1:5" x14ac:dyDescent="0.3">
      <c r="A97" t="s">
        <v>52</v>
      </c>
      <c r="B97" s="143">
        <v>43764</v>
      </c>
      <c r="C97">
        <v>49</v>
      </c>
      <c r="D97" t="s">
        <v>411</v>
      </c>
      <c r="E97">
        <v>27</v>
      </c>
    </row>
    <row r="98" spans="1:5" x14ac:dyDescent="0.3">
      <c r="A98" t="s">
        <v>52</v>
      </c>
      <c r="B98" s="143">
        <v>43799</v>
      </c>
      <c r="C98">
        <v>49</v>
      </c>
      <c r="D98" t="s">
        <v>400</v>
      </c>
      <c r="E98">
        <v>404678</v>
      </c>
    </row>
    <row r="99" spans="1:5" x14ac:dyDescent="0.3">
      <c r="A99" t="s">
        <v>52</v>
      </c>
      <c r="B99" s="143">
        <v>43799</v>
      </c>
      <c r="C99">
        <v>49</v>
      </c>
      <c r="D99" t="s">
        <v>401</v>
      </c>
      <c r="E99">
        <v>33874</v>
      </c>
    </row>
    <row r="100" spans="1:5" x14ac:dyDescent="0.3">
      <c r="A100" t="s">
        <v>52</v>
      </c>
      <c r="B100" s="143">
        <v>43799</v>
      </c>
      <c r="C100">
        <v>49</v>
      </c>
      <c r="D100" t="s">
        <v>402</v>
      </c>
      <c r="E100">
        <v>51829</v>
      </c>
    </row>
    <row r="101" spans="1:5" x14ac:dyDescent="0.3">
      <c r="A101" t="s">
        <v>52</v>
      </c>
      <c r="B101" s="143">
        <v>43799</v>
      </c>
      <c r="C101">
        <v>49</v>
      </c>
      <c r="D101" t="s">
        <v>403</v>
      </c>
      <c r="E101">
        <v>8143</v>
      </c>
    </row>
    <row r="102" spans="1:5" x14ac:dyDescent="0.3">
      <c r="A102" t="s">
        <v>52</v>
      </c>
      <c r="B102" s="143">
        <v>43799</v>
      </c>
      <c r="C102">
        <v>49</v>
      </c>
      <c r="D102" t="s">
        <v>404</v>
      </c>
      <c r="E102">
        <v>1050</v>
      </c>
    </row>
    <row r="103" spans="1:5" x14ac:dyDescent="0.3">
      <c r="A103" t="s">
        <v>52</v>
      </c>
      <c r="B103" s="143">
        <v>43799</v>
      </c>
      <c r="C103">
        <v>49</v>
      </c>
      <c r="D103" t="s">
        <v>405</v>
      </c>
      <c r="E103">
        <v>310</v>
      </c>
    </row>
    <row r="104" spans="1:5" x14ac:dyDescent="0.3">
      <c r="A104" t="s">
        <v>52</v>
      </c>
      <c r="B104" s="143">
        <v>43799</v>
      </c>
      <c r="C104">
        <v>49</v>
      </c>
      <c r="D104" t="s">
        <v>406</v>
      </c>
      <c r="E104">
        <v>224268</v>
      </c>
    </row>
    <row r="105" spans="1:5" x14ac:dyDescent="0.3">
      <c r="A105" t="s">
        <v>52</v>
      </c>
      <c r="B105" s="143">
        <v>43799</v>
      </c>
      <c r="C105">
        <v>49</v>
      </c>
      <c r="D105" t="s">
        <v>407</v>
      </c>
      <c r="E105">
        <v>20456</v>
      </c>
    </row>
    <row r="106" spans="1:5" x14ac:dyDescent="0.3">
      <c r="A106" t="s">
        <v>52</v>
      </c>
      <c r="B106" s="143">
        <v>43799</v>
      </c>
      <c r="C106">
        <v>49</v>
      </c>
      <c r="D106" t="s">
        <v>408</v>
      </c>
      <c r="E106">
        <v>18889</v>
      </c>
    </row>
    <row r="107" spans="1:5" x14ac:dyDescent="0.3">
      <c r="A107" t="s">
        <v>52</v>
      </c>
      <c r="B107" s="143">
        <v>43799</v>
      </c>
      <c r="C107">
        <v>49</v>
      </c>
      <c r="D107" t="s">
        <v>409</v>
      </c>
      <c r="E107">
        <v>5151</v>
      </c>
    </row>
    <row r="108" spans="1:5" x14ac:dyDescent="0.3">
      <c r="A108" t="s">
        <v>52</v>
      </c>
      <c r="B108" s="143">
        <v>43799</v>
      </c>
      <c r="C108">
        <v>49</v>
      </c>
      <c r="D108" t="s">
        <v>410</v>
      </c>
      <c r="E108">
        <v>779</v>
      </c>
    </row>
    <row r="109" spans="1:5" x14ac:dyDescent="0.3">
      <c r="A109" t="s">
        <v>52</v>
      </c>
      <c r="B109" s="143">
        <v>43799</v>
      </c>
      <c r="C109">
        <v>49</v>
      </c>
      <c r="D109" t="s">
        <v>411</v>
      </c>
      <c r="E109">
        <v>27</v>
      </c>
    </row>
    <row r="110" spans="1:5" x14ac:dyDescent="0.3">
      <c r="A110" t="s">
        <v>52</v>
      </c>
      <c r="B110" s="143">
        <v>43820</v>
      </c>
      <c r="C110">
        <v>49</v>
      </c>
      <c r="D110" t="s">
        <v>400</v>
      </c>
      <c r="E110">
        <v>406006</v>
      </c>
    </row>
    <row r="111" spans="1:5" x14ac:dyDescent="0.3">
      <c r="A111" t="s">
        <v>52</v>
      </c>
      <c r="B111" s="143">
        <v>43820</v>
      </c>
      <c r="C111">
        <v>49</v>
      </c>
      <c r="D111" t="s">
        <v>401</v>
      </c>
      <c r="E111">
        <v>33949</v>
      </c>
    </row>
    <row r="112" spans="1:5" x14ac:dyDescent="0.3">
      <c r="A112" t="s">
        <v>52</v>
      </c>
      <c r="B112" s="143">
        <v>43820</v>
      </c>
      <c r="C112">
        <v>49</v>
      </c>
      <c r="D112" t="s">
        <v>402</v>
      </c>
      <c r="E112">
        <v>52070</v>
      </c>
    </row>
    <row r="113" spans="1:5" x14ac:dyDescent="0.3">
      <c r="A113" t="s">
        <v>52</v>
      </c>
      <c r="B113" s="143">
        <v>43820</v>
      </c>
      <c r="C113">
        <v>49</v>
      </c>
      <c r="D113" t="s">
        <v>403</v>
      </c>
      <c r="E113">
        <v>8162</v>
      </c>
    </row>
    <row r="114" spans="1:5" x14ac:dyDescent="0.3">
      <c r="A114" t="s">
        <v>52</v>
      </c>
      <c r="B114" s="143">
        <v>43820</v>
      </c>
      <c r="C114">
        <v>49</v>
      </c>
      <c r="D114" t="s">
        <v>404</v>
      </c>
      <c r="E114">
        <v>1052</v>
      </c>
    </row>
    <row r="115" spans="1:5" x14ac:dyDescent="0.3">
      <c r="A115" t="s">
        <v>52</v>
      </c>
      <c r="B115" s="143">
        <v>43820</v>
      </c>
      <c r="C115">
        <v>49</v>
      </c>
      <c r="D115" t="s">
        <v>405</v>
      </c>
      <c r="E115">
        <v>313</v>
      </c>
    </row>
    <row r="116" spans="1:5" x14ac:dyDescent="0.3">
      <c r="A116" t="s">
        <v>52</v>
      </c>
      <c r="B116" s="143">
        <v>43820</v>
      </c>
      <c r="C116">
        <v>49</v>
      </c>
      <c r="D116" t="s">
        <v>406</v>
      </c>
      <c r="E116">
        <v>225445</v>
      </c>
    </row>
    <row r="117" spans="1:5" x14ac:dyDescent="0.3">
      <c r="A117" t="s">
        <v>52</v>
      </c>
      <c r="B117" s="143">
        <v>43820</v>
      </c>
      <c r="C117">
        <v>49</v>
      </c>
      <c r="D117" t="s">
        <v>407</v>
      </c>
      <c r="E117">
        <v>20531</v>
      </c>
    </row>
    <row r="118" spans="1:5" x14ac:dyDescent="0.3">
      <c r="A118" t="s">
        <v>52</v>
      </c>
      <c r="B118" s="143">
        <v>43820</v>
      </c>
      <c r="C118">
        <v>49</v>
      </c>
      <c r="D118" t="s">
        <v>408</v>
      </c>
      <c r="E118">
        <v>19026</v>
      </c>
    </row>
    <row r="119" spans="1:5" x14ac:dyDescent="0.3">
      <c r="A119" t="s">
        <v>52</v>
      </c>
      <c r="B119" s="143">
        <v>43820</v>
      </c>
      <c r="C119">
        <v>49</v>
      </c>
      <c r="D119" t="s">
        <v>409</v>
      </c>
      <c r="E119">
        <v>5169</v>
      </c>
    </row>
    <row r="120" spans="1:5" x14ac:dyDescent="0.3">
      <c r="A120" t="s">
        <v>52</v>
      </c>
      <c r="B120" s="143">
        <v>43820</v>
      </c>
      <c r="C120">
        <v>49</v>
      </c>
      <c r="D120" t="s">
        <v>410</v>
      </c>
      <c r="E120">
        <v>781</v>
      </c>
    </row>
    <row r="121" spans="1:5" x14ac:dyDescent="0.3">
      <c r="A121" t="s">
        <v>52</v>
      </c>
      <c r="B121" s="143">
        <v>43820</v>
      </c>
      <c r="C121">
        <v>49</v>
      </c>
      <c r="D121" t="s">
        <v>411</v>
      </c>
      <c r="E121">
        <v>27</v>
      </c>
    </row>
    <row r="122" spans="1:5" x14ac:dyDescent="0.3">
      <c r="A122" t="s">
        <v>52</v>
      </c>
      <c r="B122" s="143">
        <v>43855</v>
      </c>
      <c r="C122">
        <v>49</v>
      </c>
      <c r="D122" t="s">
        <v>400</v>
      </c>
      <c r="E122">
        <v>405968</v>
      </c>
    </row>
    <row r="123" spans="1:5" x14ac:dyDescent="0.3">
      <c r="A123" t="s">
        <v>52</v>
      </c>
      <c r="B123" s="143">
        <v>43855</v>
      </c>
      <c r="C123">
        <v>49</v>
      </c>
      <c r="D123" t="s">
        <v>401</v>
      </c>
      <c r="E123">
        <v>33948</v>
      </c>
    </row>
    <row r="124" spans="1:5" x14ac:dyDescent="0.3">
      <c r="A124" t="s">
        <v>52</v>
      </c>
      <c r="B124" s="143">
        <v>43855</v>
      </c>
      <c r="C124">
        <v>49</v>
      </c>
      <c r="D124" t="s">
        <v>402</v>
      </c>
      <c r="E124">
        <v>52138</v>
      </c>
    </row>
    <row r="125" spans="1:5" x14ac:dyDescent="0.3">
      <c r="A125" t="s">
        <v>52</v>
      </c>
      <c r="B125" s="143">
        <v>43855</v>
      </c>
      <c r="C125">
        <v>49</v>
      </c>
      <c r="D125" t="s">
        <v>403</v>
      </c>
      <c r="E125">
        <v>8165</v>
      </c>
    </row>
    <row r="126" spans="1:5" x14ac:dyDescent="0.3">
      <c r="A126" t="s">
        <v>52</v>
      </c>
      <c r="B126" s="143">
        <v>43855</v>
      </c>
      <c r="C126">
        <v>49</v>
      </c>
      <c r="D126" t="s">
        <v>404</v>
      </c>
      <c r="E126">
        <v>1052</v>
      </c>
    </row>
    <row r="127" spans="1:5" x14ac:dyDescent="0.3">
      <c r="A127" t="s">
        <v>52</v>
      </c>
      <c r="B127" s="143">
        <v>43855</v>
      </c>
      <c r="C127">
        <v>49</v>
      </c>
      <c r="D127" t="s">
        <v>405</v>
      </c>
      <c r="E127">
        <v>313</v>
      </c>
    </row>
    <row r="128" spans="1:5" x14ac:dyDescent="0.3">
      <c r="A128" t="s">
        <v>52</v>
      </c>
      <c r="B128" s="143">
        <v>43855</v>
      </c>
      <c r="C128">
        <v>49</v>
      </c>
      <c r="D128" t="s">
        <v>406</v>
      </c>
      <c r="E128">
        <v>225330</v>
      </c>
    </row>
    <row r="129" spans="1:5" x14ac:dyDescent="0.3">
      <c r="A129" t="s">
        <v>52</v>
      </c>
      <c r="B129" s="143">
        <v>43855</v>
      </c>
      <c r="C129">
        <v>49</v>
      </c>
      <c r="D129" t="s">
        <v>407</v>
      </c>
      <c r="E129">
        <v>20537</v>
      </c>
    </row>
    <row r="130" spans="1:5" x14ac:dyDescent="0.3">
      <c r="A130" t="s">
        <v>52</v>
      </c>
      <c r="B130" s="143">
        <v>43855</v>
      </c>
      <c r="C130">
        <v>49</v>
      </c>
      <c r="D130" t="s">
        <v>408</v>
      </c>
      <c r="E130">
        <v>19036</v>
      </c>
    </row>
    <row r="131" spans="1:5" x14ac:dyDescent="0.3">
      <c r="A131" t="s">
        <v>52</v>
      </c>
      <c r="B131" s="143">
        <v>43855</v>
      </c>
      <c r="C131">
        <v>49</v>
      </c>
      <c r="D131" t="s">
        <v>409</v>
      </c>
      <c r="E131">
        <v>5170</v>
      </c>
    </row>
    <row r="132" spans="1:5" x14ac:dyDescent="0.3">
      <c r="A132" t="s">
        <v>52</v>
      </c>
      <c r="B132" s="143">
        <v>43855</v>
      </c>
      <c r="C132">
        <v>49</v>
      </c>
      <c r="D132" t="s">
        <v>410</v>
      </c>
      <c r="E132">
        <v>782</v>
      </c>
    </row>
    <row r="133" spans="1:5" x14ac:dyDescent="0.3">
      <c r="A133" t="s">
        <v>52</v>
      </c>
      <c r="B133" s="143">
        <v>43855</v>
      </c>
      <c r="C133">
        <v>49</v>
      </c>
      <c r="D133" t="s">
        <v>411</v>
      </c>
      <c r="E133">
        <v>27</v>
      </c>
    </row>
    <row r="134" spans="1:5" x14ac:dyDescent="0.3">
      <c r="A134" t="s">
        <v>52</v>
      </c>
      <c r="B134" s="143">
        <v>43890</v>
      </c>
      <c r="C134">
        <v>49</v>
      </c>
      <c r="D134" t="s">
        <v>400</v>
      </c>
      <c r="E134">
        <v>406644</v>
      </c>
    </row>
    <row r="135" spans="1:5" x14ac:dyDescent="0.3">
      <c r="A135" t="s">
        <v>52</v>
      </c>
      <c r="B135" s="143">
        <v>43890</v>
      </c>
      <c r="C135">
        <v>49</v>
      </c>
      <c r="D135" t="s">
        <v>401</v>
      </c>
      <c r="E135">
        <v>33981</v>
      </c>
    </row>
    <row r="136" spans="1:5" x14ac:dyDescent="0.3">
      <c r="A136" t="s">
        <v>52</v>
      </c>
      <c r="B136" s="143">
        <v>43890</v>
      </c>
      <c r="C136">
        <v>49</v>
      </c>
      <c r="D136" t="s">
        <v>402</v>
      </c>
      <c r="E136">
        <v>52326</v>
      </c>
    </row>
    <row r="137" spans="1:5" x14ac:dyDescent="0.3">
      <c r="A137" t="s">
        <v>52</v>
      </c>
      <c r="B137" s="143">
        <v>43890</v>
      </c>
      <c r="C137">
        <v>49</v>
      </c>
      <c r="D137" t="s">
        <v>403</v>
      </c>
      <c r="E137">
        <v>8185</v>
      </c>
    </row>
    <row r="138" spans="1:5" x14ac:dyDescent="0.3">
      <c r="A138" t="s">
        <v>52</v>
      </c>
      <c r="B138" s="143">
        <v>43890</v>
      </c>
      <c r="C138">
        <v>49</v>
      </c>
      <c r="D138" t="s">
        <v>404</v>
      </c>
      <c r="E138">
        <v>1053</v>
      </c>
    </row>
    <row r="139" spans="1:5" x14ac:dyDescent="0.3">
      <c r="A139" t="s">
        <v>52</v>
      </c>
      <c r="B139" s="143">
        <v>43890</v>
      </c>
      <c r="C139">
        <v>49</v>
      </c>
      <c r="D139" t="s">
        <v>405</v>
      </c>
      <c r="E139">
        <v>314</v>
      </c>
    </row>
    <row r="140" spans="1:5" x14ac:dyDescent="0.3">
      <c r="A140" t="s">
        <v>52</v>
      </c>
      <c r="B140" s="143">
        <v>43890</v>
      </c>
      <c r="C140">
        <v>49</v>
      </c>
      <c r="D140" t="s">
        <v>406</v>
      </c>
      <c r="E140">
        <v>225922</v>
      </c>
    </row>
    <row r="141" spans="1:5" x14ac:dyDescent="0.3">
      <c r="A141" t="s">
        <v>52</v>
      </c>
      <c r="B141" s="143">
        <v>43890</v>
      </c>
      <c r="C141">
        <v>49</v>
      </c>
      <c r="D141" t="s">
        <v>407</v>
      </c>
      <c r="E141">
        <v>20563</v>
      </c>
    </row>
    <row r="142" spans="1:5" x14ac:dyDescent="0.3">
      <c r="A142" t="s">
        <v>52</v>
      </c>
      <c r="B142" s="143">
        <v>43890</v>
      </c>
      <c r="C142">
        <v>49</v>
      </c>
      <c r="D142" t="s">
        <v>408</v>
      </c>
      <c r="E142">
        <v>19131</v>
      </c>
    </row>
    <row r="143" spans="1:5" x14ac:dyDescent="0.3">
      <c r="A143" t="s">
        <v>52</v>
      </c>
      <c r="B143" s="143">
        <v>43890</v>
      </c>
      <c r="C143">
        <v>49</v>
      </c>
      <c r="D143" t="s">
        <v>409</v>
      </c>
      <c r="E143">
        <v>5182</v>
      </c>
    </row>
    <row r="144" spans="1:5" x14ac:dyDescent="0.3">
      <c r="A144" t="s">
        <v>52</v>
      </c>
      <c r="B144" s="143">
        <v>43890</v>
      </c>
      <c r="C144">
        <v>49</v>
      </c>
      <c r="D144" t="s">
        <v>410</v>
      </c>
      <c r="E144">
        <v>783</v>
      </c>
    </row>
    <row r="145" spans="1:5" x14ac:dyDescent="0.3">
      <c r="A145" t="s">
        <v>52</v>
      </c>
      <c r="B145" s="143">
        <v>43890</v>
      </c>
      <c r="C145">
        <v>49</v>
      </c>
      <c r="D145" t="s">
        <v>411</v>
      </c>
      <c r="E145">
        <v>28</v>
      </c>
    </row>
    <row r="146" spans="1:5" x14ac:dyDescent="0.3">
      <c r="A146" t="s">
        <v>52</v>
      </c>
      <c r="B146" s="143">
        <v>43918</v>
      </c>
      <c r="C146">
        <v>49</v>
      </c>
      <c r="D146" t="s">
        <v>400</v>
      </c>
      <c r="E146">
        <v>407456</v>
      </c>
    </row>
    <row r="147" spans="1:5" x14ac:dyDescent="0.3">
      <c r="A147" t="s">
        <v>52</v>
      </c>
      <c r="B147" s="143">
        <v>43918</v>
      </c>
      <c r="C147">
        <v>49</v>
      </c>
      <c r="D147" t="s">
        <v>401</v>
      </c>
      <c r="E147">
        <v>33994</v>
      </c>
    </row>
    <row r="148" spans="1:5" x14ac:dyDescent="0.3">
      <c r="A148" t="s">
        <v>52</v>
      </c>
      <c r="B148" s="143">
        <v>43918</v>
      </c>
      <c r="C148">
        <v>49</v>
      </c>
      <c r="D148" t="s">
        <v>402</v>
      </c>
      <c r="E148">
        <v>52454</v>
      </c>
    </row>
    <row r="149" spans="1:5" x14ac:dyDescent="0.3">
      <c r="A149" t="s">
        <v>52</v>
      </c>
      <c r="B149" s="143">
        <v>43918</v>
      </c>
      <c r="C149">
        <v>49</v>
      </c>
      <c r="D149" t="s">
        <v>403</v>
      </c>
      <c r="E149">
        <v>8195</v>
      </c>
    </row>
    <row r="150" spans="1:5" x14ac:dyDescent="0.3">
      <c r="A150" t="s">
        <v>52</v>
      </c>
      <c r="B150" s="143">
        <v>43918</v>
      </c>
      <c r="C150">
        <v>49</v>
      </c>
      <c r="D150" t="s">
        <v>404</v>
      </c>
      <c r="E150">
        <v>1054</v>
      </c>
    </row>
    <row r="151" spans="1:5" x14ac:dyDescent="0.3">
      <c r="A151" t="s">
        <v>52</v>
      </c>
      <c r="B151" s="143">
        <v>43918</v>
      </c>
      <c r="C151">
        <v>49</v>
      </c>
      <c r="D151" t="s">
        <v>405</v>
      </c>
      <c r="E151">
        <v>315</v>
      </c>
    </row>
    <row r="152" spans="1:5" x14ac:dyDescent="0.3">
      <c r="A152" t="s">
        <v>52</v>
      </c>
      <c r="B152" s="143">
        <v>43918</v>
      </c>
      <c r="C152">
        <v>49</v>
      </c>
      <c r="D152" t="s">
        <v>406</v>
      </c>
      <c r="E152">
        <v>226356</v>
      </c>
    </row>
    <row r="153" spans="1:5" x14ac:dyDescent="0.3">
      <c r="A153" t="s">
        <v>52</v>
      </c>
      <c r="B153" s="143">
        <v>43918</v>
      </c>
      <c r="C153">
        <v>49</v>
      </c>
      <c r="D153" t="s">
        <v>407</v>
      </c>
      <c r="E153">
        <v>20575</v>
      </c>
    </row>
    <row r="154" spans="1:5" x14ac:dyDescent="0.3">
      <c r="A154" t="s">
        <v>52</v>
      </c>
      <c r="B154" s="143">
        <v>43918</v>
      </c>
      <c r="C154">
        <v>49</v>
      </c>
      <c r="D154" t="s">
        <v>408</v>
      </c>
      <c r="E154">
        <v>19170</v>
      </c>
    </row>
    <row r="155" spans="1:5" x14ac:dyDescent="0.3">
      <c r="A155" t="s">
        <v>52</v>
      </c>
      <c r="B155" s="143">
        <v>43918</v>
      </c>
      <c r="C155">
        <v>49</v>
      </c>
      <c r="D155" t="s">
        <v>409</v>
      </c>
      <c r="E155">
        <v>5179</v>
      </c>
    </row>
    <row r="156" spans="1:5" x14ac:dyDescent="0.3">
      <c r="A156" t="s">
        <v>52</v>
      </c>
      <c r="B156" s="143">
        <v>43918</v>
      </c>
      <c r="C156">
        <v>49</v>
      </c>
      <c r="D156" t="s">
        <v>410</v>
      </c>
      <c r="E156">
        <v>784</v>
      </c>
    </row>
    <row r="157" spans="1:5" x14ac:dyDescent="0.3">
      <c r="A157" t="s">
        <v>52</v>
      </c>
      <c r="B157" s="143">
        <v>43918</v>
      </c>
      <c r="C157">
        <v>49</v>
      </c>
      <c r="D157" t="s">
        <v>411</v>
      </c>
      <c r="E157">
        <v>28</v>
      </c>
    </row>
    <row r="158" spans="1:5" x14ac:dyDescent="0.3">
      <c r="A158" t="s">
        <v>53</v>
      </c>
      <c r="B158" s="143">
        <v>43554</v>
      </c>
      <c r="C158">
        <v>49</v>
      </c>
      <c r="D158" t="s">
        <v>400</v>
      </c>
      <c r="E158">
        <v>61152</v>
      </c>
    </row>
    <row r="159" spans="1:5" x14ac:dyDescent="0.3">
      <c r="A159" t="s">
        <v>53</v>
      </c>
      <c r="B159" s="143">
        <v>43554</v>
      </c>
      <c r="C159">
        <v>49</v>
      </c>
      <c r="D159" t="s">
        <v>401</v>
      </c>
      <c r="E159">
        <v>13608</v>
      </c>
    </row>
    <row r="160" spans="1:5" x14ac:dyDescent="0.3">
      <c r="A160" t="s">
        <v>53</v>
      </c>
      <c r="B160" s="143">
        <v>43554</v>
      </c>
      <c r="C160">
        <v>49</v>
      </c>
      <c r="D160" t="s">
        <v>402</v>
      </c>
      <c r="E160">
        <v>7753</v>
      </c>
    </row>
    <row r="161" spans="1:5" x14ac:dyDescent="0.3">
      <c r="A161" t="s">
        <v>53</v>
      </c>
      <c r="B161" s="143">
        <v>43554</v>
      </c>
      <c r="C161">
        <v>49</v>
      </c>
      <c r="D161" t="s">
        <v>403</v>
      </c>
      <c r="E161">
        <v>1046</v>
      </c>
    </row>
    <row r="162" spans="1:5" x14ac:dyDescent="0.3">
      <c r="A162" t="s">
        <v>53</v>
      </c>
      <c r="B162" s="143">
        <v>43554</v>
      </c>
      <c r="C162">
        <v>49</v>
      </c>
      <c r="D162" t="s">
        <v>404</v>
      </c>
      <c r="E162">
        <v>84</v>
      </c>
    </row>
    <row r="163" spans="1:5" x14ac:dyDescent="0.3">
      <c r="A163" t="s">
        <v>53</v>
      </c>
      <c r="B163" s="143">
        <v>43554</v>
      </c>
      <c r="C163">
        <v>49</v>
      </c>
      <c r="D163" t="s">
        <v>406</v>
      </c>
      <c r="E163">
        <v>39582</v>
      </c>
    </row>
    <row r="164" spans="1:5" x14ac:dyDescent="0.3">
      <c r="A164" t="s">
        <v>53</v>
      </c>
      <c r="B164" s="143">
        <v>43554</v>
      </c>
      <c r="C164">
        <v>49</v>
      </c>
      <c r="D164" t="s">
        <v>407</v>
      </c>
      <c r="E164">
        <v>9251</v>
      </c>
    </row>
    <row r="165" spans="1:5" x14ac:dyDescent="0.3">
      <c r="A165" t="s">
        <v>53</v>
      </c>
      <c r="B165" s="143">
        <v>43554</v>
      </c>
      <c r="C165">
        <v>49</v>
      </c>
      <c r="D165" t="s">
        <v>408</v>
      </c>
      <c r="E165">
        <v>2620</v>
      </c>
    </row>
    <row r="166" spans="1:5" x14ac:dyDescent="0.3">
      <c r="A166" t="s">
        <v>53</v>
      </c>
      <c r="B166" s="143">
        <v>43554</v>
      </c>
      <c r="C166">
        <v>49</v>
      </c>
      <c r="D166" t="s">
        <v>409</v>
      </c>
      <c r="E166">
        <v>603</v>
      </c>
    </row>
    <row r="167" spans="1:5" x14ac:dyDescent="0.3">
      <c r="A167" t="s">
        <v>53</v>
      </c>
      <c r="B167" s="143">
        <v>43554</v>
      </c>
      <c r="C167">
        <v>49</v>
      </c>
      <c r="D167" t="s">
        <v>410</v>
      </c>
      <c r="E167">
        <v>84</v>
      </c>
    </row>
    <row r="168" spans="1:5" x14ac:dyDescent="0.3">
      <c r="A168" t="s">
        <v>53</v>
      </c>
      <c r="B168" s="143">
        <v>43582</v>
      </c>
      <c r="C168">
        <v>49</v>
      </c>
      <c r="D168" t="s">
        <v>400</v>
      </c>
      <c r="E168">
        <v>65215</v>
      </c>
    </row>
    <row r="169" spans="1:5" x14ac:dyDescent="0.3">
      <c r="A169" t="s">
        <v>53</v>
      </c>
      <c r="B169" s="143">
        <v>43582</v>
      </c>
      <c r="C169">
        <v>49</v>
      </c>
      <c r="D169" t="s">
        <v>401</v>
      </c>
      <c r="E169">
        <v>13907</v>
      </c>
    </row>
    <row r="170" spans="1:5" x14ac:dyDescent="0.3">
      <c r="A170" t="s">
        <v>53</v>
      </c>
      <c r="B170" s="143">
        <v>43582</v>
      </c>
      <c r="C170">
        <v>49</v>
      </c>
      <c r="D170" t="s">
        <v>402</v>
      </c>
      <c r="E170">
        <v>9118</v>
      </c>
    </row>
    <row r="171" spans="1:5" x14ac:dyDescent="0.3">
      <c r="A171" t="s">
        <v>53</v>
      </c>
      <c r="B171" s="143">
        <v>43582</v>
      </c>
      <c r="C171">
        <v>49</v>
      </c>
      <c r="D171" t="s">
        <v>403</v>
      </c>
      <c r="E171">
        <v>1307</v>
      </c>
    </row>
    <row r="172" spans="1:5" x14ac:dyDescent="0.3">
      <c r="A172" t="s">
        <v>53</v>
      </c>
      <c r="B172" s="143">
        <v>43582</v>
      </c>
      <c r="C172">
        <v>49</v>
      </c>
      <c r="D172" t="s">
        <v>404</v>
      </c>
      <c r="E172">
        <v>117</v>
      </c>
    </row>
    <row r="173" spans="1:5" x14ac:dyDescent="0.3">
      <c r="A173" t="s">
        <v>53</v>
      </c>
      <c r="B173" s="143">
        <v>43582</v>
      </c>
      <c r="C173">
        <v>49</v>
      </c>
      <c r="D173" t="s">
        <v>406</v>
      </c>
      <c r="E173">
        <v>43164</v>
      </c>
    </row>
    <row r="174" spans="1:5" x14ac:dyDescent="0.3">
      <c r="A174" t="s">
        <v>53</v>
      </c>
      <c r="B174" s="143">
        <v>43582</v>
      </c>
      <c r="C174">
        <v>49</v>
      </c>
      <c r="D174" t="s">
        <v>407</v>
      </c>
      <c r="E174">
        <v>9517</v>
      </c>
    </row>
    <row r="175" spans="1:5" x14ac:dyDescent="0.3">
      <c r="A175" t="s">
        <v>53</v>
      </c>
      <c r="B175" s="143">
        <v>43582</v>
      </c>
      <c r="C175">
        <v>49</v>
      </c>
      <c r="D175" t="s">
        <v>408</v>
      </c>
      <c r="E175">
        <v>3513</v>
      </c>
    </row>
    <row r="176" spans="1:5" x14ac:dyDescent="0.3">
      <c r="A176" t="s">
        <v>53</v>
      </c>
      <c r="B176" s="143">
        <v>43582</v>
      </c>
      <c r="C176">
        <v>49</v>
      </c>
      <c r="D176" t="s">
        <v>409</v>
      </c>
      <c r="E176">
        <v>881</v>
      </c>
    </row>
    <row r="177" spans="1:5" x14ac:dyDescent="0.3">
      <c r="A177" t="s">
        <v>53</v>
      </c>
      <c r="B177" s="143">
        <v>43582</v>
      </c>
      <c r="C177">
        <v>49</v>
      </c>
      <c r="D177" t="s">
        <v>410</v>
      </c>
      <c r="E177">
        <v>128</v>
      </c>
    </row>
    <row r="178" spans="1:5" x14ac:dyDescent="0.3">
      <c r="A178" t="s">
        <v>53</v>
      </c>
      <c r="B178" s="143">
        <v>43582</v>
      </c>
      <c r="C178">
        <v>49</v>
      </c>
      <c r="D178" t="s">
        <v>411</v>
      </c>
      <c r="E178">
        <v>1</v>
      </c>
    </row>
    <row r="179" spans="1:5" x14ac:dyDescent="0.3">
      <c r="A179" t="s">
        <v>53</v>
      </c>
      <c r="B179" s="143">
        <v>43610</v>
      </c>
      <c r="C179">
        <v>49</v>
      </c>
      <c r="D179" t="s">
        <v>400</v>
      </c>
      <c r="E179">
        <v>61544</v>
      </c>
    </row>
    <row r="180" spans="1:5" x14ac:dyDescent="0.3">
      <c r="A180" t="s">
        <v>53</v>
      </c>
      <c r="B180" s="143">
        <v>43610</v>
      </c>
      <c r="C180">
        <v>49</v>
      </c>
      <c r="D180" t="s">
        <v>401</v>
      </c>
      <c r="E180">
        <v>13210</v>
      </c>
    </row>
    <row r="181" spans="1:5" x14ac:dyDescent="0.3">
      <c r="A181" t="s">
        <v>53</v>
      </c>
      <c r="B181" s="143">
        <v>43610</v>
      </c>
      <c r="C181">
        <v>49</v>
      </c>
      <c r="D181" t="s">
        <v>402</v>
      </c>
      <c r="E181">
        <v>9642</v>
      </c>
    </row>
    <row r="182" spans="1:5" x14ac:dyDescent="0.3">
      <c r="A182" t="s">
        <v>53</v>
      </c>
      <c r="B182" s="143">
        <v>43610</v>
      </c>
      <c r="C182">
        <v>49</v>
      </c>
      <c r="D182" t="s">
        <v>403</v>
      </c>
      <c r="E182">
        <v>1299</v>
      </c>
    </row>
    <row r="183" spans="1:5" x14ac:dyDescent="0.3">
      <c r="A183" t="s">
        <v>53</v>
      </c>
      <c r="B183" s="143">
        <v>43610</v>
      </c>
      <c r="C183">
        <v>49</v>
      </c>
      <c r="D183" t="s">
        <v>404</v>
      </c>
      <c r="E183">
        <v>131</v>
      </c>
    </row>
    <row r="184" spans="1:5" x14ac:dyDescent="0.3">
      <c r="A184" t="s">
        <v>53</v>
      </c>
      <c r="B184" s="143">
        <v>43610</v>
      </c>
      <c r="C184">
        <v>49</v>
      </c>
      <c r="D184" t="s">
        <v>405</v>
      </c>
      <c r="E184">
        <v>2</v>
      </c>
    </row>
    <row r="185" spans="1:5" x14ac:dyDescent="0.3">
      <c r="A185" t="s">
        <v>53</v>
      </c>
      <c r="B185" s="143">
        <v>43610</v>
      </c>
      <c r="C185">
        <v>49</v>
      </c>
      <c r="D185" t="s">
        <v>406</v>
      </c>
      <c r="E185">
        <v>40708</v>
      </c>
    </row>
    <row r="186" spans="1:5" x14ac:dyDescent="0.3">
      <c r="A186" t="s">
        <v>53</v>
      </c>
      <c r="B186" s="143">
        <v>43610</v>
      </c>
      <c r="C186">
        <v>49</v>
      </c>
      <c r="D186" t="s">
        <v>407</v>
      </c>
      <c r="E186">
        <v>8320</v>
      </c>
    </row>
    <row r="187" spans="1:5" x14ac:dyDescent="0.3">
      <c r="A187" t="s">
        <v>53</v>
      </c>
      <c r="B187" s="143">
        <v>43610</v>
      </c>
      <c r="C187">
        <v>49</v>
      </c>
      <c r="D187" t="s">
        <v>408</v>
      </c>
      <c r="E187">
        <v>3003</v>
      </c>
    </row>
    <row r="188" spans="1:5" x14ac:dyDescent="0.3">
      <c r="A188" t="s">
        <v>53</v>
      </c>
      <c r="B188" s="143">
        <v>43610</v>
      </c>
      <c r="C188">
        <v>49</v>
      </c>
      <c r="D188" t="s">
        <v>409</v>
      </c>
      <c r="E188">
        <v>707</v>
      </c>
    </row>
    <row r="189" spans="1:5" x14ac:dyDescent="0.3">
      <c r="A189" t="s">
        <v>53</v>
      </c>
      <c r="B189" s="143">
        <v>43610</v>
      </c>
      <c r="C189">
        <v>49</v>
      </c>
      <c r="D189" t="s">
        <v>410</v>
      </c>
      <c r="E189">
        <v>101</v>
      </c>
    </row>
    <row r="190" spans="1:5" x14ac:dyDescent="0.3">
      <c r="A190" t="s">
        <v>53</v>
      </c>
      <c r="B190" s="143">
        <v>43610</v>
      </c>
      <c r="C190">
        <v>49</v>
      </c>
      <c r="D190" t="s">
        <v>411</v>
      </c>
      <c r="E190">
        <v>2</v>
      </c>
    </row>
    <row r="191" spans="1:5" x14ac:dyDescent="0.3">
      <c r="A191" t="s">
        <v>53</v>
      </c>
      <c r="B191" s="143">
        <v>43645</v>
      </c>
      <c r="C191">
        <v>49</v>
      </c>
      <c r="D191" t="s">
        <v>400</v>
      </c>
      <c r="E191">
        <v>60130</v>
      </c>
    </row>
    <row r="192" spans="1:5" x14ac:dyDescent="0.3">
      <c r="A192" t="s">
        <v>53</v>
      </c>
      <c r="B192" s="143">
        <v>43645</v>
      </c>
      <c r="C192">
        <v>49</v>
      </c>
      <c r="D192" t="s">
        <v>401</v>
      </c>
      <c r="E192">
        <v>13108</v>
      </c>
    </row>
    <row r="193" spans="1:5" x14ac:dyDescent="0.3">
      <c r="A193" t="s">
        <v>53</v>
      </c>
      <c r="B193" s="143">
        <v>43645</v>
      </c>
      <c r="C193">
        <v>49</v>
      </c>
      <c r="D193" t="s">
        <v>402</v>
      </c>
      <c r="E193">
        <v>7240</v>
      </c>
    </row>
    <row r="194" spans="1:5" x14ac:dyDescent="0.3">
      <c r="A194" t="s">
        <v>53</v>
      </c>
      <c r="B194" s="143">
        <v>43645</v>
      </c>
      <c r="C194">
        <v>49</v>
      </c>
      <c r="D194" t="s">
        <v>403</v>
      </c>
      <c r="E194">
        <v>958</v>
      </c>
    </row>
    <row r="195" spans="1:5" x14ac:dyDescent="0.3">
      <c r="A195" t="s">
        <v>53</v>
      </c>
      <c r="B195" s="143">
        <v>43645</v>
      </c>
      <c r="C195">
        <v>49</v>
      </c>
      <c r="D195" t="s">
        <v>404</v>
      </c>
      <c r="E195">
        <v>96</v>
      </c>
    </row>
    <row r="196" spans="1:5" x14ac:dyDescent="0.3">
      <c r="A196" t="s">
        <v>53</v>
      </c>
      <c r="B196" s="143">
        <v>43645</v>
      </c>
      <c r="C196">
        <v>49</v>
      </c>
      <c r="D196" t="s">
        <v>405</v>
      </c>
      <c r="E196">
        <v>1</v>
      </c>
    </row>
    <row r="197" spans="1:5" x14ac:dyDescent="0.3">
      <c r="A197" t="s">
        <v>53</v>
      </c>
      <c r="B197" s="143">
        <v>43645</v>
      </c>
      <c r="C197">
        <v>49</v>
      </c>
      <c r="D197" t="s">
        <v>406</v>
      </c>
      <c r="E197">
        <v>39047</v>
      </c>
    </row>
    <row r="198" spans="1:5" x14ac:dyDescent="0.3">
      <c r="A198" t="s">
        <v>53</v>
      </c>
      <c r="B198" s="143">
        <v>43645</v>
      </c>
      <c r="C198">
        <v>49</v>
      </c>
      <c r="D198" t="s">
        <v>407</v>
      </c>
      <c r="E198">
        <v>6961</v>
      </c>
    </row>
    <row r="199" spans="1:5" x14ac:dyDescent="0.3">
      <c r="A199" t="s">
        <v>53</v>
      </c>
      <c r="B199" s="143">
        <v>43645</v>
      </c>
      <c r="C199">
        <v>49</v>
      </c>
      <c r="D199" t="s">
        <v>408</v>
      </c>
      <c r="E199">
        <v>2426</v>
      </c>
    </row>
    <row r="200" spans="1:5" x14ac:dyDescent="0.3">
      <c r="A200" t="s">
        <v>53</v>
      </c>
      <c r="B200" s="143">
        <v>43645</v>
      </c>
      <c r="C200">
        <v>49</v>
      </c>
      <c r="D200" t="s">
        <v>409</v>
      </c>
      <c r="E200">
        <v>561</v>
      </c>
    </row>
    <row r="201" spans="1:5" x14ac:dyDescent="0.3">
      <c r="A201" t="s">
        <v>53</v>
      </c>
      <c r="B201" s="143">
        <v>43645</v>
      </c>
      <c r="C201">
        <v>49</v>
      </c>
      <c r="D201" t="s">
        <v>410</v>
      </c>
      <c r="E201">
        <v>74</v>
      </c>
    </row>
    <row r="202" spans="1:5" x14ac:dyDescent="0.3">
      <c r="A202" t="s">
        <v>53</v>
      </c>
      <c r="B202" s="143">
        <v>43645</v>
      </c>
      <c r="C202">
        <v>49</v>
      </c>
      <c r="D202" t="s">
        <v>411</v>
      </c>
      <c r="E202">
        <v>1</v>
      </c>
    </row>
    <row r="203" spans="1:5" x14ac:dyDescent="0.3">
      <c r="A203" t="s">
        <v>53</v>
      </c>
      <c r="B203" s="143">
        <v>43673</v>
      </c>
      <c r="C203">
        <v>49</v>
      </c>
      <c r="D203" t="s">
        <v>400</v>
      </c>
      <c r="E203">
        <v>65491</v>
      </c>
    </row>
    <row r="204" spans="1:5" x14ac:dyDescent="0.3">
      <c r="A204" t="s">
        <v>53</v>
      </c>
      <c r="B204" s="143">
        <v>43673</v>
      </c>
      <c r="C204">
        <v>49</v>
      </c>
      <c r="D204" t="s">
        <v>401</v>
      </c>
      <c r="E204">
        <v>13421</v>
      </c>
    </row>
    <row r="205" spans="1:5" x14ac:dyDescent="0.3">
      <c r="A205" t="s">
        <v>53</v>
      </c>
      <c r="B205" s="143">
        <v>43673</v>
      </c>
      <c r="C205">
        <v>49</v>
      </c>
      <c r="D205" t="s">
        <v>402</v>
      </c>
      <c r="E205">
        <v>9665</v>
      </c>
    </row>
    <row r="206" spans="1:5" x14ac:dyDescent="0.3">
      <c r="A206" t="s">
        <v>53</v>
      </c>
      <c r="B206" s="143">
        <v>43673</v>
      </c>
      <c r="C206">
        <v>49</v>
      </c>
      <c r="D206" t="s">
        <v>403</v>
      </c>
      <c r="E206">
        <v>1257</v>
      </c>
    </row>
    <row r="207" spans="1:5" x14ac:dyDescent="0.3">
      <c r="A207" t="s">
        <v>53</v>
      </c>
      <c r="B207" s="143">
        <v>43673</v>
      </c>
      <c r="C207">
        <v>49</v>
      </c>
      <c r="D207" t="s">
        <v>404</v>
      </c>
      <c r="E207">
        <v>140</v>
      </c>
    </row>
    <row r="208" spans="1:5" x14ac:dyDescent="0.3">
      <c r="A208" t="s">
        <v>53</v>
      </c>
      <c r="B208" s="143">
        <v>43673</v>
      </c>
      <c r="C208">
        <v>49</v>
      </c>
      <c r="D208" t="s">
        <v>405</v>
      </c>
      <c r="E208">
        <v>1</v>
      </c>
    </row>
    <row r="209" spans="1:5" x14ac:dyDescent="0.3">
      <c r="A209" t="s">
        <v>53</v>
      </c>
      <c r="B209" s="143">
        <v>43673</v>
      </c>
      <c r="C209">
        <v>49</v>
      </c>
      <c r="D209" t="s">
        <v>406</v>
      </c>
      <c r="E209">
        <v>40653</v>
      </c>
    </row>
    <row r="210" spans="1:5" x14ac:dyDescent="0.3">
      <c r="A210" t="s">
        <v>53</v>
      </c>
      <c r="B210" s="143">
        <v>43673</v>
      </c>
      <c r="C210">
        <v>49</v>
      </c>
      <c r="D210" t="s">
        <v>407</v>
      </c>
      <c r="E210">
        <v>6591</v>
      </c>
    </row>
    <row r="211" spans="1:5" x14ac:dyDescent="0.3">
      <c r="A211" t="s">
        <v>53</v>
      </c>
      <c r="B211" s="143">
        <v>43673</v>
      </c>
      <c r="C211">
        <v>49</v>
      </c>
      <c r="D211" t="s">
        <v>408</v>
      </c>
      <c r="E211">
        <v>2650</v>
      </c>
    </row>
    <row r="212" spans="1:5" x14ac:dyDescent="0.3">
      <c r="A212" t="s">
        <v>53</v>
      </c>
      <c r="B212" s="143">
        <v>43673</v>
      </c>
      <c r="C212">
        <v>49</v>
      </c>
      <c r="D212" t="s">
        <v>409</v>
      </c>
      <c r="E212">
        <v>613</v>
      </c>
    </row>
    <row r="213" spans="1:5" x14ac:dyDescent="0.3">
      <c r="A213" t="s">
        <v>53</v>
      </c>
      <c r="B213" s="143">
        <v>43673</v>
      </c>
      <c r="C213">
        <v>49</v>
      </c>
      <c r="D213" t="s">
        <v>410</v>
      </c>
      <c r="E213">
        <v>87</v>
      </c>
    </row>
    <row r="214" spans="1:5" x14ac:dyDescent="0.3">
      <c r="A214" t="s">
        <v>53</v>
      </c>
      <c r="B214" s="143">
        <v>43673</v>
      </c>
      <c r="C214">
        <v>49</v>
      </c>
      <c r="D214" t="s">
        <v>411</v>
      </c>
      <c r="E214">
        <v>1</v>
      </c>
    </row>
    <row r="215" spans="1:5" x14ac:dyDescent="0.3">
      <c r="A215" t="s">
        <v>53</v>
      </c>
      <c r="B215" s="143">
        <v>43708</v>
      </c>
      <c r="C215">
        <v>49</v>
      </c>
      <c r="D215" t="s">
        <v>400</v>
      </c>
      <c r="E215">
        <v>67412</v>
      </c>
    </row>
    <row r="216" spans="1:5" x14ac:dyDescent="0.3">
      <c r="A216" t="s">
        <v>53</v>
      </c>
      <c r="B216" s="143">
        <v>43708</v>
      </c>
      <c r="C216">
        <v>49</v>
      </c>
      <c r="D216" t="s">
        <v>401</v>
      </c>
      <c r="E216">
        <v>13647</v>
      </c>
    </row>
    <row r="217" spans="1:5" x14ac:dyDescent="0.3">
      <c r="A217" t="s">
        <v>53</v>
      </c>
      <c r="B217" s="143">
        <v>43708</v>
      </c>
      <c r="C217">
        <v>49</v>
      </c>
      <c r="D217" t="s">
        <v>402</v>
      </c>
      <c r="E217">
        <v>7968</v>
      </c>
    </row>
    <row r="218" spans="1:5" x14ac:dyDescent="0.3">
      <c r="A218" t="s">
        <v>53</v>
      </c>
      <c r="B218" s="143">
        <v>43708</v>
      </c>
      <c r="C218">
        <v>49</v>
      </c>
      <c r="D218" t="s">
        <v>403</v>
      </c>
      <c r="E218">
        <v>1047</v>
      </c>
    </row>
    <row r="219" spans="1:5" x14ac:dyDescent="0.3">
      <c r="A219" t="s">
        <v>53</v>
      </c>
      <c r="B219" s="143">
        <v>43708</v>
      </c>
      <c r="C219">
        <v>49</v>
      </c>
      <c r="D219" t="s">
        <v>404</v>
      </c>
      <c r="E219">
        <v>104</v>
      </c>
    </row>
    <row r="220" spans="1:5" x14ac:dyDescent="0.3">
      <c r="A220" t="s">
        <v>53</v>
      </c>
      <c r="B220" s="143">
        <v>43708</v>
      </c>
      <c r="C220">
        <v>49</v>
      </c>
      <c r="D220" t="s">
        <v>405</v>
      </c>
      <c r="E220">
        <v>1</v>
      </c>
    </row>
    <row r="221" spans="1:5" x14ac:dyDescent="0.3">
      <c r="A221" t="s">
        <v>53</v>
      </c>
      <c r="B221" s="143">
        <v>43708</v>
      </c>
      <c r="C221">
        <v>49</v>
      </c>
      <c r="D221" t="s">
        <v>406</v>
      </c>
      <c r="E221">
        <v>39147</v>
      </c>
    </row>
    <row r="222" spans="1:5" x14ac:dyDescent="0.3">
      <c r="A222" t="s">
        <v>53</v>
      </c>
      <c r="B222" s="143">
        <v>43708</v>
      </c>
      <c r="C222">
        <v>49</v>
      </c>
      <c r="D222" t="s">
        <v>407</v>
      </c>
      <c r="E222">
        <v>6512</v>
      </c>
    </row>
    <row r="223" spans="1:5" x14ac:dyDescent="0.3">
      <c r="A223" t="s">
        <v>53</v>
      </c>
      <c r="B223" s="143">
        <v>43708</v>
      </c>
      <c r="C223">
        <v>49</v>
      </c>
      <c r="D223" t="s">
        <v>408</v>
      </c>
      <c r="E223">
        <v>2521</v>
      </c>
    </row>
    <row r="224" spans="1:5" x14ac:dyDescent="0.3">
      <c r="A224" t="s">
        <v>53</v>
      </c>
      <c r="B224" s="143">
        <v>43708</v>
      </c>
      <c r="C224">
        <v>49</v>
      </c>
      <c r="D224" t="s">
        <v>409</v>
      </c>
      <c r="E224">
        <v>566</v>
      </c>
    </row>
    <row r="225" spans="1:5" x14ac:dyDescent="0.3">
      <c r="A225" t="s">
        <v>53</v>
      </c>
      <c r="B225" s="143">
        <v>43708</v>
      </c>
      <c r="C225">
        <v>49</v>
      </c>
      <c r="D225" t="s">
        <v>410</v>
      </c>
      <c r="E225">
        <v>73</v>
      </c>
    </row>
    <row r="226" spans="1:5" x14ac:dyDescent="0.3">
      <c r="A226" t="s">
        <v>53</v>
      </c>
      <c r="B226" s="143">
        <v>43708</v>
      </c>
      <c r="C226">
        <v>49</v>
      </c>
      <c r="D226" t="s">
        <v>411</v>
      </c>
      <c r="E226">
        <v>2</v>
      </c>
    </row>
    <row r="227" spans="1:5" x14ac:dyDescent="0.3">
      <c r="A227" t="s">
        <v>53</v>
      </c>
      <c r="B227" s="143">
        <v>43736</v>
      </c>
      <c r="C227">
        <v>49</v>
      </c>
      <c r="D227" t="s">
        <v>400</v>
      </c>
      <c r="E227">
        <v>71579</v>
      </c>
    </row>
    <row r="228" spans="1:5" x14ac:dyDescent="0.3">
      <c r="A228" t="s">
        <v>53</v>
      </c>
      <c r="B228" s="143">
        <v>43736</v>
      </c>
      <c r="C228">
        <v>49</v>
      </c>
      <c r="D228" t="s">
        <v>401</v>
      </c>
      <c r="E228">
        <v>14469</v>
      </c>
    </row>
    <row r="229" spans="1:5" x14ac:dyDescent="0.3">
      <c r="A229" t="s">
        <v>53</v>
      </c>
      <c r="B229" s="143">
        <v>43736</v>
      </c>
      <c r="C229">
        <v>49</v>
      </c>
      <c r="D229" t="s">
        <v>402</v>
      </c>
      <c r="E229">
        <v>9866</v>
      </c>
    </row>
    <row r="230" spans="1:5" x14ac:dyDescent="0.3">
      <c r="A230" t="s">
        <v>53</v>
      </c>
      <c r="B230" s="143">
        <v>43736</v>
      </c>
      <c r="C230">
        <v>49</v>
      </c>
      <c r="D230" t="s">
        <v>403</v>
      </c>
      <c r="E230">
        <v>1239</v>
      </c>
    </row>
    <row r="231" spans="1:5" x14ac:dyDescent="0.3">
      <c r="A231" t="s">
        <v>53</v>
      </c>
      <c r="B231" s="143">
        <v>43736</v>
      </c>
      <c r="C231">
        <v>49</v>
      </c>
      <c r="D231" t="s">
        <v>404</v>
      </c>
      <c r="E231">
        <v>122</v>
      </c>
    </row>
    <row r="232" spans="1:5" x14ac:dyDescent="0.3">
      <c r="A232" t="s">
        <v>53</v>
      </c>
      <c r="B232" s="143">
        <v>43736</v>
      </c>
      <c r="C232">
        <v>49</v>
      </c>
      <c r="D232" t="s">
        <v>405</v>
      </c>
      <c r="E232">
        <v>1</v>
      </c>
    </row>
    <row r="233" spans="1:5" x14ac:dyDescent="0.3">
      <c r="A233" t="s">
        <v>53</v>
      </c>
      <c r="B233" s="143">
        <v>43736</v>
      </c>
      <c r="C233">
        <v>49</v>
      </c>
      <c r="D233" t="s">
        <v>406</v>
      </c>
      <c r="E233">
        <v>38855</v>
      </c>
    </row>
    <row r="234" spans="1:5" x14ac:dyDescent="0.3">
      <c r="A234" t="s">
        <v>53</v>
      </c>
      <c r="B234" s="143">
        <v>43736</v>
      </c>
      <c r="C234">
        <v>49</v>
      </c>
      <c r="D234" t="s">
        <v>407</v>
      </c>
      <c r="E234">
        <v>6705</v>
      </c>
    </row>
    <row r="235" spans="1:5" x14ac:dyDescent="0.3">
      <c r="A235" t="s">
        <v>53</v>
      </c>
      <c r="B235" s="143">
        <v>43736</v>
      </c>
      <c r="C235">
        <v>49</v>
      </c>
      <c r="D235" t="s">
        <v>408</v>
      </c>
      <c r="E235">
        <v>2616</v>
      </c>
    </row>
    <row r="236" spans="1:5" x14ac:dyDescent="0.3">
      <c r="A236" t="s">
        <v>53</v>
      </c>
      <c r="B236" s="143">
        <v>43736</v>
      </c>
      <c r="C236">
        <v>49</v>
      </c>
      <c r="D236" t="s">
        <v>409</v>
      </c>
      <c r="E236">
        <v>598</v>
      </c>
    </row>
    <row r="237" spans="1:5" x14ac:dyDescent="0.3">
      <c r="A237" t="s">
        <v>53</v>
      </c>
      <c r="B237" s="143">
        <v>43736</v>
      </c>
      <c r="C237">
        <v>49</v>
      </c>
      <c r="D237" t="s">
        <v>410</v>
      </c>
      <c r="E237">
        <v>92</v>
      </c>
    </row>
    <row r="238" spans="1:5" x14ac:dyDescent="0.3">
      <c r="A238" t="s">
        <v>53</v>
      </c>
      <c r="B238" s="143">
        <v>43764</v>
      </c>
      <c r="C238">
        <v>49</v>
      </c>
      <c r="D238" t="s">
        <v>400</v>
      </c>
      <c r="E238">
        <v>72123</v>
      </c>
    </row>
    <row r="239" spans="1:5" x14ac:dyDescent="0.3">
      <c r="A239" t="s">
        <v>53</v>
      </c>
      <c r="B239" s="143">
        <v>43764</v>
      </c>
      <c r="C239">
        <v>49</v>
      </c>
      <c r="D239" t="s">
        <v>401</v>
      </c>
      <c r="E239">
        <v>14687</v>
      </c>
    </row>
    <row r="240" spans="1:5" x14ac:dyDescent="0.3">
      <c r="A240" t="s">
        <v>53</v>
      </c>
      <c r="B240" s="143">
        <v>43764</v>
      </c>
      <c r="C240">
        <v>49</v>
      </c>
      <c r="D240" t="s">
        <v>402</v>
      </c>
      <c r="E240">
        <v>7965</v>
      </c>
    </row>
    <row r="241" spans="1:5" x14ac:dyDescent="0.3">
      <c r="A241" t="s">
        <v>53</v>
      </c>
      <c r="B241" s="143">
        <v>43764</v>
      </c>
      <c r="C241">
        <v>49</v>
      </c>
      <c r="D241" t="s">
        <v>403</v>
      </c>
      <c r="E241">
        <v>1038</v>
      </c>
    </row>
    <row r="242" spans="1:5" x14ac:dyDescent="0.3">
      <c r="A242" t="s">
        <v>53</v>
      </c>
      <c r="B242" s="143">
        <v>43764</v>
      </c>
      <c r="C242">
        <v>49</v>
      </c>
      <c r="D242" t="s">
        <v>404</v>
      </c>
      <c r="E242">
        <v>107</v>
      </c>
    </row>
    <row r="243" spans="1:5" x14ac:dyDescent="0.3">
      <c r="A243" t="s">
        <v>53</v>
      </c>
      <c r="B243" s="143">
        <v>43764</v>
      </c>
      <c r="C243">
        <v>49</v>
      </c>
      <c r="D243" t="s">
        <v>405</v>
      </c>
      <c r="E243">
        <v>1</v>
      </c>
    </row>
    <row r="244" spans="1:5" x14ac:dyDescent="0.3">
      <c r="A244" t="s">
        <v>53</v>
      </c>
      <c r="B244" s="143">
        <v>43764</v>
      </c>
      <c r="C244">
        <v>49</v>
      </c>
      <c r="D244" t="s">
        <v>406</v>
      </c>
      <c r="E244">
        <v>38524</v>
      </c>
    </row>
    <row r="245" spans="1:5" x14ac:dyDescent="0.3">
      <c r="A245" t="s">
        <v>53</v>
      </c>
      <c r="B245" s="143">
        <v>43764</v>
      </c>
      <c r="C245">
        <v>49</v>
      </c>
      <c r="D245" t="s">
        <v>407</v>
      </c>
      <c r="E245">
        <v>6886</v>
      </c>
    </row>
    <row r="246" spans="1:5" x14ac:dyDescent="0.3">
      <c r="A246" t="s">
        <v>53</v>
      </c>
      <c r="B246" s="143">
        <v>43764</v>
      </c>
      <c r="C246">
        <v>49</v>
      </c>
      <c r="D246" t="s">
        <v>408</v>
      </c>
      <c r="E246">
        <v>2439</v>
      </c>
    </row>
    <row r="247" spans="1:5" x14ac:dyDescent="0.3">
      <c r="A247" t="s">
        <v>53</v>
      </c>
      <c r="B247" s="143">
        <v>43764</v>
      </c>
      <c r="C247">
        <v>49</v>
      </c>
      <c r="D247" t="s">
        <v>409</v>
      </c>
      <c r="E247">
        <v>589</v>
      </c>
    </row>
    <row r="248" spans="1:5" x14ac:dyDescent="0.3">
      <c r="A248" t="s">
        <v>53</v>
      </c>
      <c r="B248" s="143">
        <v>43764</v>
      </c>
      <c r="C248">
        <v>49</v>
      </c>
      <c r="D248" t="s">
        <v>410</v>
      </c>
      <c r="E248">
        <v>73</v>
      </c>
    </row>
    <row r="249" spans="1:5" x14ac:dyDescent="0.3">
      <c r="A249" t="s">
        <v>53</v>
      </c>
      <c r="B249" s="143">
        <v>43799</v>
      </c>
      <c r="C249">
        <v>49</v>
      </c>
      <c r="D249" t="s">
        <v>400</v>
      </c>
      <c r="E249">
        <v>79745</v>
      </c>
    </row>
    <row r="250" spans="1:5" x14ac:dyDescent="0.3">
      <c r="A250" t="s">
        <v>53</v>
      </c>
      <c r="B250" s="143">
        <v>43799</v>
      </c>
      <c r="C250">
        <v>49</v>
      </c>
      <c r="D250" t="s">
        <v>401</v>
      </c>
      <c r="E250">
        <v>15405</v>
      </c>
    </row>
    <row r="251" spans="1:5" x14ac:dyDescent="0.3">
      <c r="A251" t="s">
        <v>53</v>
      </c>
      <c r="B251" s="143">
        <v>43799</v>
      </c>
      <c r="C251">
        <v>49</v>
      </c>
      <c r="D251" t="s">
        <v>402</v>
      </c>
      <c r="E251">
        <v>9951</v>
      </c>
    </row>
    <row r="252" spans="1:5" x14ac:dyDescent="0.3">
      <c r="A252" t="s">
        <v>53</v>
      </c>
      <c r="B252" s="143">
        <v>43799</v>
      </c>
      <c r="C252">
        <v>49</v>
      </c>
      <c r="D252" t="s">
        <v>403</v>
      </c>
      <c r="E252">
        <v>1301</v>
      </c>
    </row>
    <row r="253" spans="1:5" x14ac:dyDescent="0.3">
      <c r="A253" t="s">
        <v>53</v>
      </c>
      <c r="B253" s="143">
        <v>43799</v>
      </c>
      <c r="C253">
        <v>49</v>
      </c>
      <c r="D253" t="s">
        <v>404</v>
      </c>
      <c r="E253">
        <v>102</v>
      </c>
    </row>
    <row r="254" spans="1:5" x14ac:dyDescent="0.3">
      <c r="A254" t="s">
        <v>53</v>
      </c>
      <c r="B254" s="143">
        <v>43799</v>
      </c>
      <c r="C254">
        <v>49</v>
      </c>
      <c r="D254" t="s">
        <v>405</v>
      </c>
      <c r="E254">
        <v>1</v>
      </c>
    </row>
    <row r="255" spans="1:5" x14ac:dyDescent="0.3">
      <c r="A255" t="s">
        <v>53</v>
      </c>
      <c r="B255" s="143">
        <v>43799</v>
      </c>
      <c r="C255">
        <v>49</v>
      </c>
      <c r="D255" t="s">
        <v>406</v>
      </c>
      <c r="E255">
        <v>43264</v>
      </c>
    </row>
    <row r="256" spans="1:5" x14ac:dyDescent="0.3">
      <c r="A256" t="s">
        <v>53</v>
      </c>
      <c r="B256" s="143">
        <v>43799</v>
      </c>
      <c r="C256">
        <v>49</v>
      </c>
      <c r="D256" t="s">
        <v>407</v>
      </c>
      <c r="E256">
        <v>7428</v>
      </c>
    </row>
    <row r="257" spans="1:5" x14ac:dyDescent="0.3">
      <c r="A257" t="s">
        <v>53</v>
      </c>
      <c r="B257" s="143">
        <v>43799</v>
      </c>
      <c r="C257">
        <v>49</v>
      </c>
      <c r="D257" t="s">
        <v>408</v>
      </c>
      <c r="E257">
        <v>3243</v>
      </c>
    </row>
    <row r="258" spans="1:5" x14ac:dyDescent="0.3">
      <c r="A258" t="s">
        <v>53</v>
      </c>
      <c r="B258" s="143">
        <v>43799</v>
      </c>
      <c r="C258">
        <v>49</v>
      </c>
      <c r="D258" t="s">
        <v>409</v>
      </c>
      <c r="E258">
        <v>779</v>
      </c>
    </row>
    <row r="259" spans="1:5" x14ac:dyDescent="0.3">
      <c r="A259" t="s">
        <v>53</v>
      </c>
      <c r="B259" s="143">
        <v>43799</v>
      </c>
      <c r="C259">
        <v>49</v>
      </c>
      <c r="D259" t="s">
        <v>410</v>
      </c>
      <c r="E259">
        <v>116</v>
      </c>
    </row>
    <row r="260" spans="1:5" x14ac:dyDescent="0.3">
      <c r="A260" t="s">
        <v>53</v>
      </c>
      <c r="B260" s="143">
        <v>43799</v>
      </c>
      <c r="C260">
        <v>49</v>
      </c>
      <c r="D260" t="s">
        <v>411</v>
      </c>
      <c r="E260">
        <v>1</v>
      </c>
    </row>
    <row r="261" spans="1:5" x14ac:dyDescent="0.3">
      <c r="A261" t="s">
        <v>53</v>
      </c>
      <c r="B261" s="143">
        <v>43820</v>
      </c>
      <c r="C261">
        <v>49</v>
      </c>
      <c r="D261" t="s">
        <v>400</v>
      </c>
      <c r="E261">
        <v>75462</v>
      </c>
    </row>
    <row r="262" spans="1:5" x14ac:dyDescent="0.3">
      <c r="A262" t="s">
        <v>53</v>
      </c>
      <c r="B262" s="143">
        <v>43820</v>
      </c>
      <c r="C262">
        <v>49</v>
      </c>
      <c r="D262" t="s">
        <v>401</v>
      </c>
      <c r="E262">
        <v>15530</v>
      </c>
    </row>
    <row r="263" spans="1:5" x14ac:dyDescent="0.3">
      <c r="A263" t="s">
        <v>53</v>
      </c>
      <c r="B263" s="143">
        <v>43820</v>
      </c>
      <c r="C263">
        <v>49</v>
      </c>
      <c r="D263" t="s">
        <v>402</v>
      </c>
      <c r="E263">
        <v>9516</v>
      </c>
    </row>
    <row r="264" spans="1:5" x14ac:dyDescent="0.3">
      <c r="A264" t="s">
        <v>53</v>
      </c>
      <c r="B264" s="143">
        <v>43820</v>
      </c>
      <c r="C264">
        <v>49</v>
      </c>
      <c r="D264" t="s">
        <v>403</v>
      </c>
      <c r="E264">
        <v>1342</v>
      </c>
    </row>
    <row r="265" spans="1:5" x14ac:dyDescent="0.3">
      <c r="A265" t="s">
        <v>53</v>
      </c>
      <c r="B265" s="143">
        <v>43820</v>
      </c>
      <c r="C265">
        <v>49</v>
      </c>
      <c r="D265" t="s">
        <v>404</v>
      </c>
      <c r="E265">
        <v>144</v>
      </c>
    </row>
    <row r="266" spans="1:5" x14ac:dyDescent="0.3">
      <c r="A266" t="s">
        <v>53</v>
      </c>
      <c r="B266" s="143">
        <v>43820</v>
      </c>
      <c r="C266">
        <v>49</v>
      </c>
      <c r="D266" t="s">
        <v>405</v>
      </c>
      <c r="E266">
        <v>2</v>
      </c>
    </row>
    <row r="267" spans="1:5" x14ac:dyDescent="0.3">
      <c r="A267" t="s">
        <v>53</v>
      </c>
      <c r="B267" s="143">
        <v>43820</v>
      </c>
      <c r="C267">
        <v>49</v>
      </c>
      <c r="D267" t="s">
        <v>406</v>
      </c>
      <c r="E267">
        <v>41424</v>
      </c>
    </row>
    <row r="268" spans="1:5" x14ac:dyDescent="0.3">
      <c r="A268" t="s">
        <v>53</v>
      </c>
      <c r="B268" s="143">
        <v>43820</v>
      </c>
      <c r="C268">
        <v>49</v>
      </c>
      <c r="D268" t="s">
        <v>407</v>
      </c>
      <c r="E268">
        <v>7835</v>
      </c>
    </row>
    <row r="269" spans="1:5" x14ac:dyDescent="0.3">
      <c r="A269" t="s">
        <v>53</v>
      </c>
      <c r="B269" s="143">
        <v>43820</v>
      </c>
      <c r="C269">
        <v>49</v>
      </c>
      <c r="D269" t="s">
        <v>408</v>
      </c>
      <c r="E269">
        <v>3204</v>
      </c>
    </row>
    <row r="270" spans="1:5" x14ac:dyDescent="0.3">
      <c r="A270" t="s">
        <v>53</v>
      </c>
      <c r="B270" s="143">
        <v>43820</v>
      </c>
      <c r="C270">
        <v>49</v>
      </c>
      <c r="D270" t="s">
        <v>409</v>
      </c>
      <c r="E270">
        <v>782</v>
      </c>
    </row>
    <row r="271" spans="1:5" x14ac:dyDescent="0.3">
      <c r="A271" t="s">
        <v>53</v>
      </c>
      <c r="B271" s="143">
        <v>43820</v>
      </c>
      <c r="C271">
        <v>49</v>
      </c>
      <c r="D271" t="s">
        <v>410</v>
      </c>
      <c r="E271">
        <v>113</v>
      </c>
    </row>
    <row r="272" spans="1:5" x14ac:dyDescent="0.3">
      <c r="A272" t="s">
        <v>53</v>
      </c>
      <c r="B272" s="143">
        <v>43855</v>
      </c>
      <c r="C272">
        <v>49</v>
      </c>
      <c r="D272" t="s">
        <v>400</v>
      </c>
      <c r="E272">
        <v>73196</v>
      </c>
    </row>
    <row r="273" spans="1:5" x14ac:dyDescent="0.3">
      <c r="A273" t="s">
        <v>53</v>
      </c>
      <c r="B273" s="143">
        <v>43855</v>
      </c>
      <c r="C273">
        <v>49</v>
      </c>
      <c r="D273" t="s">
        <v>401</v>
      </c>
      <c r="E273">
        <v>15576</v>
      </c>
    </row>
    <row r="274" spans="1:5" x14ac:dyDescent="0.3">
      <c r="A274" t="s">
        <v>53</v>
      </c>
      <c r="B274" s="143">
        <v>43855</v>
      </c>
      <c r="C274">
        <v>49</v>
      </c>
      <c r="D274" t="s">
        <v>402</v>
      </c>
      <c r="E274">
        <v>9447</v>
      </c>
    </row>
    <row r="275" spans="1:5" x14ac:dyDescent="0.3">
      <c r="A275" t="s">
        <v>53</v>
      </c>
      <c r="B275" s="143">
        <v>43855</v>
      </c>
      <c r="C275">
        <v>49</v>
      </c>
      <c r="D275" t="s">
        <v>403</v>
      </c>
      <c r="E275">
        <v>1202</v>
      </c>
    </row>
    <row r="276" spans="1:5" x14ac:dyDescent="0.3">
      <c r="A276" t="s">
        <v>53</v>
      </c>
      <c r="B276" s="143">
        <v>43855</v>
      </c>
      <c r="C276">
        <v>49</v>
      </c>
      <c r="D276" t="s">
        <v>404</v>
      </c>
      <c r="E276">
        <v>120</v>
      </c>
    </row>
    <row r="277" spans="1:5" x14ac:dyDescent="0.3">
      <c r="A277" t="s">
        <v>53</v>
      </c>
      <c r="B277" s="143">
        <v>43855</v>
      </c>
      <c r="C277">
        <v>49</v>
      </c>
      <c r="D277" t="s">
        <v>405</v>
      </c>
      <c r="E277">
        <v>1</v>
      </c>
    </row>
    <row r="278" spans="1:5" x14ac:dyDescent="0.3">
      <c r="A278" t="s">
        <v>53</v>
      </c>
      <c r="B278" s="143">
        <v>43855</v>
      </c>
      <c r="C278">
        <v>49</v>
      </c>
      <c r="D278" t="s">
        <v>406</v>
      </c>
      <c r="E278">
        <v>43218</v>
      </c>
    </row>
    <row r="279" spans="1:5" x14ac:dyDescent="0.3">
      <c r="A279" t="s">
        <v>53</v>
      </c>
      <c r="B279" s="143">
        <v>43855</v>
      </c>
      <c r="C279">
        <v>49</v>
      </c>
      <c r="D279" t="s">
        <v>407</v>
      </c>
      <c r="E279">
        <v>8814</v>
      </c>
    </row>
    <row r="280" spans="1:5" x14ac:dyDescent="0.3">
      <c r="A280" t="s">
        <v>53</v>
      </c>
      <c r="B280" s="143">
        <v>43855</v>
      </c>
      <c r="C280">
        <v>49</v>
      </c>
      <c r="D280" t="s">
        <v>408</v>
      </c>
      <c r="E280">
        <v>2759</v>
      </c>
    </row>
    <row r="281" spans="1:5" x14ac:dyDescent="0.3">
      <c r="A281" t="s">
        <v>53</v>
      </c>
      <c r="B281" s="143">
        <v>43855</v>
      </c>
      <c r="C281">
        <v>49</v>
      </c>
      <c r="D281" t="s">
        <v>409</v>
      </c>
      <c r="E281">
        <v>653</v>
      </c>
    </row>
    <row r="282" spans="1:5" x14ac:dyDescent="0.3">
      <c r="A282" t="s">
        <v>53</v>
      </c>
      <c r="B282" s="143">
        <v>43855</v>
      </c>
      <c r="C282">
        <v>49</v>
      </c>
      <c r="D282" t="s">
        <v>410</v>
      </c>
      <c r="E282">
        <v>108</v>
      </c>
    </row>
    <row r="283" spans="1:5" x14ac:dyDescent="0.3">
      <c r="A283" t="s">
        <v>53</v>
      </c>
      <c r="B283" s="143">
        <v>43890</v>
      </c>
      <c r="C283">
        <v>49</v>
      </c>
      <c r="D283" t="s">
        <v>400</v>
      </c>
      <c r="E283">
        <v>78962</v>
      </c>
    </row>
    <row r="284" spans="1:5" x14ac:dyDescent="0.3">
      <c r="A284" t="s">
        <v>53</v>
      </c>
      <c r="B284" s="143">
        <v>43890</v>
      </c>
      <c r="C284">
        <v>49</v>
      </c>
      <c r="D284" t="s">
        <v>401</v>
      </c>
      <c r="E284">
        <v>15259</v>
      </c>
    </row>
    <row r="285" spans="1:5" x14ac:dyDescent="0.3">
      <c r="A285" t="s">
        <v>53</v>
      </c>
      <c r="B285" s="143">
        <v>43890</v>
      </c>
      <c r="C285">
        <v>49</v>
      </c>
      <c r="D285" t="s">
        <v>402</v>
      </c>
      <c r="E285">
        <v>9022</v>
      </c>
    </row>
    <row r="286" spans="1:5" x14ac:dyDescent="0.3">
      <c r="A286" t="s">
        <v>53</v>
      </c>
      <c r="B286" s="143">
        <v>43890</v>
      </c>
      <c r="C286">
        <v>49</v>
      </c>
      <c r="D286" t="s">
        <v>403</v>
      </c>
      <c r="E286">
        <v>1179</v>
      </c>
    </row>
    <row r="287" spans="1:5" x14ac:dyDescent="0.3">
      <c r="A287" t="s">
        <v>53</v>
      </c>
      <c r="B287" s="143">
        <v>43890</v>
      </c>
      <c r="C287">
        <v>49</v>
      </c>
      <c r="D287" t="s">
        <v>404</v>
      </c>
      <c r="E287">
        <v>98</v>
      </c>
    </row>
    <row r="288" spans="1:5" x14ac:dyDescent="0.3">
      <c r="A288" t="s">
        <v>53</v>
      </c>
      <c r="B288" s="143">
        <v>43890</v>
      </c>
      <c r="C288">
        <v>49</v>
      </c>
      <c r="D288" t="s">
        <v>406</v>
      </c>
      <c r="E288">
        <v>49120</v>
      </c>
    </row>
    <row r="289" spans="1:5" x14ac:dyDescent="0.3">
      <c r="A289" t="s">
        <v>53</v>
      </c>
      <c r="B289" s="143">
        <v>43890</v>
      </c>
      <c r="C289">
        <v>49</v>
      </c>
      <c r="D289" t="s">
        <v>407</v>
      </c>
      <c r="E289">
        <v>6975</v>
      </c>
    </row>
    <row r="290" spans="1:5" x14ac:dyDescent="0.3">
      <c r="A290" t="s">
        <v>53</v>
      </c>
      <c r="B290" s="143">
        <v>43890</v>
      </c>
      <c r="C290">
        <v>49</v>
      </c>
      <c r="D290" t="s">
        <v>408</v>
      </c>
      <c r="E290">
        <v>3318</v>
      </c>
    </row>
    <row r="291" spans="1:5" x14ac:dyDescent="0.3">
      <c r="A291" t="s">
        <v>53</v>
      </c>
      <c r="B291" s="143">
        <v>43890</v>
      </c>
      <c r="C291">
        <v>49</v>
      </c>
      <c r="D291" t="s">
        <v>409</v>
      </c>
      <c r="E291">
        <v>750</v>
      </c>
    </row>
    <row r="292" spans="1:5" x14ac:dyDescent="0.3">
      <c r="A292" t="s">
        <v>53</v>
      </c>
      <c r="B292" s="143">
        <v>43890</v>
      </c>
      <c r="C292">
        <v>49</v>
      </c>
      <c r="D292" t="s">
        <v>410</v>
      </c>
      <c r="E292">
        <v>98</v>
      </c>
    </row>
    <row r="293" spans="1:5" x14ac:dyDescent="0.3">
      <c r="A293" t="s">
        <v>53</v>
      </c>
      <c r="B293" s="143">
        <v>43918</v>
      </c>
      <c r="C293">
        <v>49</v>
      </c>
      <c r="D293" t="s">
        <v>400</v>
      </c>
      <c r="E293">
        <v>82598</v>
      </c>
    </row>
    <row r="294" spans="1:5" x14ac:dyDescent="0.3">
      <c r="A294" t="s">
        <v>53</v>
      </c>
      <c r="B294" s="143">
        <v>43918</v>
      </c>
      <c r="C294">
        <v>49</v>
      </c>
      <c r="D294" t="s">
        <v>401</v>
      </c>
      <c r="E294">
        <v>15198</v>
      </c>
    </row>
    <row r="295" spans="1:5" x14ac:dyDescent="0.3">
      <c r="A295" t="s">
        <v>53</v>
      </c>
      <c r="B295" s="143">
        <v>43918</v>
      </c>
      <c r="C295">
        <v>49</v>
      </c>
      <c r="D295" t="s">
        <v>402</v>
      </c>
      <c r="E295">
        <v>11923</v>
      </c>
    </row>
    <row r="296" spans="1:5" x14ac:dyDescent="0.3">
      <c r="A296" t="s">
        <v>53</v>
      </c>
      <c r="B296" s="143">
        <v>43918</v>
      </c>
      <c r="C296">
        <v>49</v>
      </c>
      <c r="D296" t="s">
        <v>403</v>
      </c>
      <c r="E296">
        <v>1573</v>
      </c>
    </row>
    <row r="297" spans="1:5" x14ac:dyDescent="0.3">
      <c r="A297" t="s">
        <v>53</v>
      </c>
      <c r="B297" s="143">
        <v>43918</v>
      </c>
      <c r="C297">
        <v>49</v>
      </c>
      <c r="D297" t="s">
        <v>404</v>
      </c>
      <c r="E297">
        <v>135</v>
      </c>
    </row>
    <row r="298" spans="1:5" x14ac:dyDescent="0.3">
      <c r="A298" t="s">
        <v>53</v>
      </c>
      <c r="B298" s="143">
        <v>43918</v>
      </c>
      <c r="C298">
        <v>49</v>
      </c>
      <c r="D298" t="s">
        <v>405</v>
      </c>
      <c r="E298">
        <v>1</v>
      </c>
    </row>
    <row r="299" spans="1:5" x14ac:dyDescent="0.3">
      <c r="A299" t="s">
        <v>53</v>
      </c>
      <c r="B299" s="143">
        <v>43918</v>
      </c>
      <c r="C299">
        <v>49</v>
      </c>
      <c r="D299" t="s">
        <v>406</v>
      </c>
      <c r="E299">
        <v>52486</v>
      </c>
    </row>
    <row r="300" spans="1:5" x14ac:dyDescent="0.3">
      <c r="A300" t="s">
        <v>53</v>
      </c>
      <c r="B300" s="143">
        <v>43918</v>
      </c>
      <c r="C300">
        <v>49</v>
      </c>
      <c r="D300" t="s">
        <v>407</v>
      </c>
      <c r="E300">
        <v>6890</v>
      </c>
    </row>
    <row r="301" spans="1:5" x14ac:dyDescent="0.3">
      <c r="A301" t="s">
        <v>53</v>
      </c>
      <c r="B301" s="143">
        <v>43918</v>
      </c>
      <c r="C301">
        <v>49</v>
      </c>
      <c r="D301" t="s">
        <v>408</v>
      </c>
      <c r="E301">
        <v>3990</v>
      </c>
    </row>
    <row r="302" spans="1:5" x14ac:dyDescent="0.3">
      <c r="A302" t="s">
        <v>53</v>
      </c>
      <c r="B302" s="143">
        <v>43918</v>
      </c>
      <c r="C302">
        <v>49</v>
      </c>
      <c r="D302" t="s">
        <v>409</v>
      </c>
      <c r="E302">
        <v>895</v>
      </c>
    </row>
    <row r="303" spans="1:5" x14ac:dyDescent="0.3">
      <c r="A303" t="s">
        <v>53</v>
      </c>
      <c r="B303" s="143">
        <v>43918</v>
      </c>
      <c r="C303">
        <v>49</v>
      </c>
      <c r="D303" t="s">
        <v>410</v>
      </c>
      <c r="E303">
        <v>131</v>
      </c>
    </row>
    <row r="304" spans="1:5" x14ac:dyDescent="0.3">
      <c r="A304" t="s">
        <v>50</v>
      </c>
      <c r="B304" s="143">
        <v>43554</v>
      </c>
      <c r="C304">
        <v>49</v>
      </c>
      <c r="D304" t="s">
        <v>400</v>
      </c>
      <c r="E304">
        <v>30533</v>
      </c>
    </row>
    <row r="305" spans="1:5" x14ac:dyDescent="0.3">
      <c r="A305" t="s">
        <v>50</v>
      </c>
      <c r="B305" s="143">
        <v>43554</v>
      </c>
      <c r="C305">
        <v>49</v>
      </c>
      <c r="D305" t="s">
        <v>401</v>
      </c>
      <c r="E305">
        <v>3095</v>
      </c>
    </row>
    <row r="306" spans="1:5" x14ac:dyDescent="0.3">
      <c r="A306" t="s">
        <v>50</v>
      </c>
      <c r="B306" s="143">
        <v>43554</v>
      </c>
      <c r="C306">
        <v>49</v>
      </c>
      <c r="D306" t="s">
        <v>402</v>
      </c>
      <c r="E306">
        <v>4316</v>
      </c>
    </row>
    <row r="307" spans="1:5" x14ac:dyDescent="0.3">
      <c r="A307" t="s">
        <v>50</v>
      </c>
      <c r="B307" s="143">
        <v>43554</v>
      </c>
      <c r="C307">
        <v>49</v>
      </c>
      <c r="D307" t="s">
        <v>403</v>
      </c>
      <c r="E307">
        <v>629</v>
      </c>
    </row>
    <row r="308" spans="1:5" x14ac:dyDescent="0.3">
      <c r="A308" t="s">
        <v>50</v>
      </c>
      <c r="B308" s="143">
        <v>43554</v>
      </c>
      <c r="C308">
        <v>49</v>
      </c>
      <c r="D308" t="s">
        <v>404</v>
      </c>
      <c r="E308">
        <v>57</v>
      </c>
    </row>
    <row r="309" spans="1:5" x14ac:dyDescent="0.3">
      <c r="A309" t="s">
        <v>50</v>
      </c>
      <c r="B309" s="143">
        <v>43554</v>
      </c>
      <c r="C309">
        <v>49</v>
      </c>
      <c r="D309" t="s">
        <v>406</v>
      </c>
      <c r="E309">
        <v>20231</v>
      </c>
    </row>
    <row r="310" spans="1:5" x14ac:dyDescent="0.3">
      <c r="A310" t="s">
        <v>50</v>
      </c>
      <c r="B310" s="143">
        <v>43554</v>
      </c>
      <c r="C310">
        <v>49</v>
      </c>
      <c r="D310" t="s">
        <v>407</v>
      </c>
      <c r="E310">
        <v>1938</v>
      </c>
    </row>
    <row r="311" spans="1:5" x14ac:dyDescent="0.3">
      <c r="A311" t="s">
        <v>50</v>
      </c>
      <c r="B311" s="143">
        <v>43554</v>
      </c>
      <c r="C311">
        <v>49</v>
      </c>
      <c r="D311" t="s">
        <v>408</v>
      </c>
      <c r="E311">
        <v>1625</v>
      </c>
    </row>
    <row r="312" spans="1:5" x14ac:dyDescent="0.3">
      <c r="A312" t="s">
        <v>50</v>
      </c>
      <c r="B312" s="143">
        <v>43554</v>
      </c>
      <c r="C312">
        <v>49</v>
      </c>
      <c r="D312" t="s">
        <v>409</v>
      </c>
      <c r="E312">
        <v>358</v>
      </c>
    </row>
    <row r="313" spans="1:5" x14ac:dyDescent="0.3">
      <c r="A313" t="s">
        <v>50</v>
      </c>
      <c r="B313" s="143">
        <v>43554</v>
      </c>
      <c r="C313">
        <v>49</v>
      </c>
      <c r="D313" t="s">
        <v>410</v>
      </c>
      <c r="E313">
        <v>53</v>
      </c>
    </row>
    <row r="314" spans="1:5" x14ac:dyDescent="0.3">
      <c r="A314" t="s">
        <v>50</v>
      </c>
      <c r="B314" s="143">
        <v>43582</v>
      </c>
      <c r="C314">
        <v>49</v>
      </c>
      <c r="D314" t="s">
        <v>400</v>
      </c>
      <c r="E314">
        <v>33483</v>
      </c>
    </row>
    <row r="315" spans="1:5" x14ac:dyDescent="0.3">
      <c r="A315" t="s">
        <v>50</v>
      </c>
      <c r="B315" s="143">
        <v>43582</v>
      </c>
      <c r="C315">
        <v>49</v>
      </c>
      <c r="D315" t="s">
        <v>401</v>
      </c>
      <c r="E315">
        <v>3303</v>
      </c>
    </row>
    <row r="316" spans="1:5" x14ac:dyDescent="0.3">
      <c r="A316" t="s">
        <v>50</v>
      </c>
      <c r="B316" s="143">
        <v>43582</v>
      </c>
      <c r="C316">
        <v>49</v>
      </c>
      <c r="D316" t="s">
        <v>402</v>
      </c>
      <c r="E316">
        <v>5722</v>
      </c>
    </row>
    <row r="317" spans="1:5" x14ac:dyDescent="0.3">
      <c r="A317" t="s">
        <v>50</v>
      </c>
      <c r="B317" s="143">
        <v>43582</v>
      </c>
      <c r="C317">
        <v>49</v>
      </c>
      <c r="D317" t="s">
        <v>403</v>
      </c>
      <c r="E317">
        <v>909</v>
      </c>
    </row>
    <row r="318" spans="1:5" x14ac:dyDescent="0.3">
      <c r="A318" t="s">
        <v>50</v>
      </c>
      <c r="B318" s="143">
        <v>43582</v>
      </c>
      <c r="C318">
        <v>49</v>
      </c>
      <c r="D318" t="s">
        <v>404</v>
      </c>
      <c r="E318">
        <v>88</v>
      </c>
    </row>
    <row r="319" spans="1:5" x14ac:dyDescent="0.3">
      <c r="A319" t="s">
        <v>50</v>
      </c>
      <c r="B319" s="143">
        <v>43582</v>
      </c>
      <c r="C319">
        <v>49</v>
      </c>
      <c r="D319" t="s">
        <v>406</v>
      </c>
      <c r="E319">
        <v>21202</v>
      </c>
    </row>
    <row r="320" spans="1:5" x14ac:dyDescent="0.3">
      <c r="A320" t="s">
        <v>50</v>
      </c>
      <c r="B320" s="143">
        <v>43582</v>
      </c>
      <c r="C320">
        <v>49</v>
      </c>
      <c r="D320" t="s">
        <v>407</v>
      </c>
      <c r="E320">
        <v>1857</v>
      </c>
    </row>
    <row r="321" spans="1:5" x14ac:dyDescent="0.3">
      <c r="A321" t="s">
        <v>50</v>
      </c>
      <c r="B321" s="143">
        <v>43582</v>
      </c>
      <c r="C321">
        <v>49</v>
      </c>
      <c r="D321" t="s">
        <v>408</v>
      </c>
      <c r="E321">
        <v>2468</v>
      </c>
    </row>
    <row r="322" spans="1:5" x14ac:dyDescent="0.3">
      <c r="A322" t="s">
        <v>50</v>
      </c>
      <c r="B322" s="143">
        <v>43582</v>
      </c>
      <c r="C322">
        <v>49</v>
      </c>
      <c r="D322" t="s">
        <v>409</v>
      </c>
      <c r="E322">
        <v>641</v>
      </c>
    </row>
    <row r="323" spans="1:5" x14ac:dyDescent="0.3">
      <c r="A323" t="s">
        <v>50</v>
      </c>
      <c r="B323" s="143">
        <v>43582</v>
      </c>
      <c r="C323">
        <v>49</v>
      </c>
      <c r="D323" t="s">
        <v>410</v>
      </c>
      <c r="E323">
        <v>101</v>
      </c>
    </row>
    <row r="324" spans="1:5" x14ac:dyDescent="0.3">
      <c r="A324" t="s">
        <v>50</v>
      </c>
      <c r="B324" s="143">
        <v>43582</v>
      </c>
      <c r="C324">
        <v>49</v>
      </c>
      <c r="D324" t="s">
        <v>411</v>
      </c>
      <c r="E324">
        <v>1</v>
      </c>
    </row>
    <row r="325" spans="1:5" x14ac:dyDescent="0.3">
      <c r="A325" t="s">
        <v>50</v>
      </c>
      <c r="B325" s="143">
        <v>43610</v>
      </c>
      <c r="C325">
        <v>49</v>
      </c>
      <c r="D325" t="s">
        <v>400</v>
      </c>
      <c r="E325">
        <v>29585</v>
      </c>
    </row>
    <row r="326" spans="1:5" x14ac:dyDescent="0.3">
      <c r="A326" t="s">
        <v>50</v>
      </c>
      <c r="B326" s="143">
        <v>43610</v>
      </c>
      <c r="C326">
        <v>49</v>
      </c>
      <c r="D326" t="s">
        <v>401</v>
      </c>
      <c r="E326">
        <v>3064</v>
      </c>
    </row>
    <row r="327" spans="1:5" x14ac:dyDescent="0.3">
      <c r="A327" t="s">
        <v>50</v>
      </c>
      <c r="B327" s="143">
        <v>43610</v>
      </c>
      <c r="C327">
        <v>49</v>
      </c>
      <c r="D327" t="s">
        <v>402</v>
      </c>
      <c r="E327">
        <v>5876</v>
      </c>
    </row>
    <row r="328" spans="1:5" x14ac:dyDescent="0.3">
      <c r="A328" t="s">
        <v>50</v>
      </c>
      <c r="B328" s="143">
        <v>43610</v>
      </c>
      <c r="C328">
        <v>49</v>
      </c>
      <c r="D328" t="s">
        <v>403</v>
      </c>
      <c r="E328">
        <v>881</v>
      </c>
    </row>
    <row r="329" spans="1:5" x14ac:dyDescent="0.3">
      <c r="A329" t="s">
        <v>50</v>
      </c>
      <c r="B329" s="143">
        <v>43610</v>
      </c>
      <c r="C329">
        <v>49</v>
      </c>
      <c r="D329" t="s">
        <v>404</v>
      </c>
      <c r="E329">
        <v>99</v>
      </c>
    </row>
    <row r="330" spans="1:5" x14ac:dyDescent="0.3">
      <c r="A330" t="s">
        <v>50</v>
      </c>
      <c r="B330" s="143">
        <v>43610</v>
      </c>
      <c r="C330">
        <v>49</v>
      </c>
      <c r="D330" t="s">
        <v>405</v>
      </c>
      <c r="E330">
        <v>2</v>
      </c>
    </row>
    <row r="331" spans="1:5" x14ac:dyDescent="0.3">
      <c r="A331" t="s">
        <v>50</v>
      </c>
      <c r="B331" s="143">
        <v>43610</v>
      </c>
      <c r="C331">
        <v>49</v>
      </c>
      <c r="D331" t="s">
        <v>406</v>
      </c>
      <c r="E331">
        <v>16947</v>
      </c>
    </row>
    <row r="332" spans="1:5" x14ac:dyDescent="0.3">
      <c r="A332" t="s">
        <v>50</v>
      </c>
      <c r="B332" s="143">
        <v>43610</v>
      </c>
      <c r="C332">
        <v>49</v>
      </c>
      <c r="D332" t="s">
        <v>407</v>
      </c>
      <c r="E332">
        <v>1391</v>
      </c>
    </row>
    <row r="333" spans="1:5" x14ac:dyDescent="0.3">
      <c r="A333" t="s">
        <v>50</v>
      </c>
      <c r="B333" s="143">
        <v>43610</v>
      </c>
      <c r="C333">
        <v>49</v>
      </c>
      <c r="D333" t="s">
        <v>408</v>
      </c>
      <c r="E333">
        <v>1548</v>
      </c>
    </row>
    <row r="334" spans="1:5" x14ac:dyDescent="0.3">
      <c r="A334" t="s">
        <v>50</v>
      </c>
      <c r="B334" s="143">
        <v>43610</v>
      </c>
      <c r="C334">
        <v>49</v>
      </c>
      <c r="D334" t="s">
        <v>409</v>
      </c>
      <c r="E334">
        <v>381</v>
      </c>
    </row>
    <row r="335" spans="1:5" x14ac:dyDescent="0.3">
      <c r="A335" t="s">
        <v>50</v>
      </c>
      <c r="B335" s="143">
        <v>43610</v>
      </c>
      <c r="C335">
        <v>49</v>
      </c>
      <c r="D335" t="s">
        <v>410</v>
      </c>
      <c r="E335">
        <v>52</v>
      </c>
    </row>
    <row r="336" spans="1:5" x14ac:dyDescent="0.3">
      <c r="A336" t="s">
        <v>50</v>
      </c>
      <c r="B336" s="143">
        <v>43610</v>
      </c>
      <c r="C336">
        <v>49</v>
      </c>
      <c r="D336" t="s">
        <v>411</v>
      </c>
      <c r="E336">
        <v>1</v>
      </c>
    </row>
    <row r="337" spans="1:5" x14ac:dyDescent="0.3">
      <c r="A337" t="s">
        <v>50</v>
      </c>
      <c r="B337" s="143">
        <v>43645</v>
      </c>
      <c r="C337">
        <v>49</v>
      </c>
      <c r="D337" t="s">
        <v>400</v>
      </c>
      <c r="E337">
        <v>28261</v>
      </c>
    </row>
    <row r="338" spans="1:5" x14ac:dyDescent="0.3">
      <c r="A338" t="s">
        <v>50</v>
      </c>
      <c r="B338" s="143">
        <v>43645</v>
      </c>
      <c r="C338">
        <v>49</v>
      </c>
      <c r="D338" t="s">
        <v>401</v>
      </c>
      <c r="E338">
        <v>2994</v>
      </c>
    </row>
    <row r="339" spans="1:5" x14ac:dyDescent="0.3">
      <c r="A339" t="s">
        <v>50</v>
      </c>
      <c r="B339" s="143">
        <v>43645</v>
      </c>
      <c r="C339">
        <v>49</v>
      </c>
      <c r="D339" t="s">
        <v>402</v>
      </c>
      <c r="E339">
        <v>3606</v>
      </c>
    </row>
    <row r="340" spans="1:5" x14ac:dyDescent="0.3">
      <c r="A340" t="s">
        <v>50</v>
      </c>
      <c r="B340" s="143">
        <v>43645</v>
      </c>
      <c r="C340">
        <v>49</v>
      </c>
      <c r="D340" t="s">
        <v>403</v>
      </c>
      <c r="E340">
        <v>574</v>
      </c>
    </row>
    <row r="341" spans="1:5" x14ac:dyDescent="0.3">
      <c r="A341" t="s">
        <v>50</v>
      </c>
      <c r="B341" s="143">
        <v>43645</v>
      </c>
      <c r="C341">
        <v>49</v>
      </c>
      <c r="D341" t="s">
        <v>404</v>
      </c>
      <c r="E341">
        <v>65</v>
      </c>
    </row>
    <row r="342" spans="1:5" x14ac:dyDescent="0.3">
      <c r="A342" t="s">
        <v>50</v>
      </c>
      <c r="B342" s="143">
        <v>43645</v>
      </c>
      <c r="C342">
        <v>49</v>
      </c>
      <c r="D342" t="s">
        <v>406</v>
      </c>
      <c r="E342">
        <v>14456</v>
      </c>
    </row>
    <row r="343" spans="1:5" x14ac:dyDescent="0.3">
      <c r="A343" t="s">
        <v>50</v>
      </c>
      <c r="B343" s="143">
        <v>43645</v>
      </c>
      <c r="C343">
        <v>49</v>
      </c>
      <c r="D343" t="s">
        <v>407</v>
      </c>
      <c r="E343">
        <v>1017</v>
      </c>
    </row>
    <row r="344" spans="1:5" x14ac:dyDescent="0.3">
      <c r="A344" t="s">
        <v>50</v>
      </c>
      <c r="B344" s="143">
        <v>43645</v>
      </c>
      <c r="C344">
        <v>49</v>
      </c>
      <c r="D344" t="s">
        <v>408</v>
      </c>
      <c r="E344">
        <v>1188</v>
      </c>
    </row>
    <row r="345" spans="1:5" x14ac:dyDescent="0.3">
      <c r="A345" t="s">
        <v>50</v>
      </c>
      <c r="B345" s="143">
        <v>43645</v>
      </c>
      <c r="C345">
        <v>49</v>
      </c>
      <c r="D345" t="s">
        <v>409</v>
      </c>
      <c r="E345">
        <v>308</v>
      </c>
    </row>
    <row r="346" spans="1:5" x14ac:dyDescent="0.3">
      <c r="A346" t="s">
        <v>50</v>
      </c>
      <c r="B346" s="143">
        <v>43645</v>
      </c>
      <c r="C346">
        <v>49</v>
      </c>
      <c r="D346" t="s">
        <v>410</v>
      </c>
      <c r="E346">
        <v>50</v>
      </c>
    </row>
    <row r="347" spans="1:5" x14ac:dyDescent="0.3">
      <c r="A347" t="s">
        <v>50</v>
      </c>
      <c r="B347" s="143">
        <v>43645</v>
      </c>
      <c r="C347">
        <v>49</v>
      </c>
      <c r="D347" t="s">
        <v>411</v>
      </c>
      <c r="E347">
        <v>1</v>
      </c>
    </row>
    <row r="348" spans="1:5" x14ac:dyDescent="0.3">
      <c r="A348" t="s">
        <v>50</v>
      </c>
      <c r="B348" s="143">
        <v>43673</v>
      </c>
      <c r="C348">
        <v>49</v>
      </c>
      <c r="D348" t="s">
        <v>400</v>
      </c>
      <c r="E348">
        <v>35046</v>
      </c>
    </row>
    <row r="349" spans="1:5" x14ac:dyDescent="0.3">
      <c r="A349" t="s">
        <v>50</v>
      </c>
      <c r="B349" s="143">
        <v>43673</v>
      </c>
      <c r="C349">
        <v>49</v>
      </c>
      <c r="D349" t="s">
        <v>401</v>
      </c>
      <c r="E349">
        <v>3580</v>
      </c>
    </row>
    <row r="350" spans="1:5" x14ac:dyDescent="0.3">
      <c r="A350" t="s">
        <v>50</v>
      </c>
      <c r="B350" s="143">
        <v>43673</v>
      </c>
      <c r="C350">
        <v>49</v>
      </c>
      <c r="D350" t="s">
        <v>402</v>
      </c>
      <c r="E350">
        <v>6095</v>
      </c>
    </row>
    <row r="351" spans="1:5" x14ac:dyDescent="0.3">
      <c r="A351" t="s">
        <v>50</v>
      </c>
      <c r="B351" s="143">
        <v>43673</v>
      </c>
      <c r="C351">
        <v>49</v>
      </c>
      <c r="D351" t="s">
        <v>403</v>
      </c>
      <c r="E351">
        <v>862</v>
      </c>
    </row>
    <row r="352" spans="1:5" x14ac:dyDescent="0.3">
      <c r="A352" t="s">
        <v>50</v>
      </c>
      <c r="B352" s="143">
        <v>43673</v>
      </c>
      <c r="C352">
        <v>49</v>
      </c>
      <c r="D352" t="s">
        <v>404</v>
      </c>
      <c r="E352">
        <v>114</v>
      </c>
    </row>
    <row r="353" spans="1:5" x14ac:dyDescent="0.3">
      <c r="A353" t="s">
        <v>50</v>
      </c>
      <c r="B353" s="143">
        <v>43673</v>
      </c>
      <c r="C353">
        <v>49</v>
      </c>
      <c r="D353" t="s">
        <v>406</v>
      </c>
      <c r="E353">
        <v>16672</v>
      </c>
    </row>
    <row r="354" spans="1:5" x14ac:dyDescent="0.3">
      <c r="A354" t="s">
        <v>50</v>
      </c>
      <c r="B354" s="143">
        <v>43673</v>
      </c>
      <c r="C354">
        <v>49</v>
      </c>
      <c r="D354" t="s">
        <v>407</v>
      </c>
      <c r="E354">
        <v>1011</v>
      </c>
    </row>
    <row r="355" spans="1:5" x14ac:dyDescent="0.3">
      <c r="A355" t="s">
        <v>50</v>
      </c>
      <c r="B355" s="143">
        <v>43673</v>
      </c>
      <c r="C355">
        <v>49</v>
      </c>
      <c r="D355" t="s">
        <v>408</v>
      </c>
      <c r="E355">
        <v>1550</v>
      </c>
    </row>
    <row r="356" spans="1:5" x14ac:dyDescent="0.3">
      <c r="A356" t="s">
        <v>50</v>
      </c>
      <c r="B356" s="143">
        <v>43673</v>
      </c>
      <c r="C356">
        <v>49</v>
      </c>
      <c r="D356" t="s">
        <v>409</v>
      </c>
      <c r="E356">
        <v>353</v>
      </c>
    </row>
    <row r="357" spans="1:5" x14ac:dyDescent="0.3">
      <c r="A357" t="s">
        <v>50</v>
      </c>
      <c r="B357" s="143">
        <v>43673</v>
      </c>
      <c r="C357">
        <v>49</v>
      </c>
      <c r="D357" t="s">
        <v>410</v>
      </c>
      <c r="E357">
        <v>48</v>
      </c>
    </row>
    <row r="358" spans="1:5" x14ac:dyDescent="0.3">
      <c r="A358" t="s">
        <v>50</v>
      </c>
      <c r="B358" s="143">
        <v>43708</v>
      </c>
      <c r="C358">
        <v>49</v>
      </c>
      <c r="D358" t="s">
        <v>400</v>
      </c>
      <c r="E358">
        <v>36480</v>
      </c>
    </row>
    <row r="359" spans="1:5" x14ac:dyDescent="0.3">
      <c r="A359" t="s">
        <v>50</v>
      </c>
      <c r="B359" s="143">
        <v>43708</v>
      </c>
      <c r="C359">
        <v>49</v>
      </c>
      <c r="D359" t="s">
        <v>401</v>
      </c>
      <c r="E359">
        <v>3803</v>
      </c>
    </row>
    <row r="360" spans="1:5" x14ac:dyDescent="0.3">
      <c r="A360" t="s">
        <v>50</v>
      </c>
      <c r="B360" s="143">
        <v>43708</v>
      </c>
      <c r="C360">
        <v>49</v>
      </c>
      <c r="D360" t="s">
        <v>402</v>
      </c>
      <c r="E360">
        <v>4312</v>
      </c>
    </row>
    <row r="361" spans="1:5" x14ac:dyDescent="0.3">
      <c r="A361" t="s">
        <v>50</v>
      </c>
      <c r="B361" s="143">
        <v>43708</v>
      </c>
      <c r="C361">
        <v>49</v>
      </c>
      <c r="D361" t="s">
        <v>403</v>
      </c>
      <c r="E361">
        <v>650</v>
      </c>
    </row>
    <row r="362" spans="1:5" x14ac:dyDescent="0.3">
      <c r="A362" t="s">
        <v>50</v>
      </c>
      <c r="B362" s="143">
        <v>43708</v>
      </c>
      <c r="C362">
        <v>49</v>
      </c>
      <c r="D362" t="s">
        <v>404</v>
      </c>
      <c r="E362">
        <v>72</v>
      </c>
    </row>
    <row r="363" spans="1:5" x14ac:dyDescent="0.3">
      <c r="A363" t="s">
        <v>50</v>
      </c>
      <c r="B363" s="143">
        <v>43708</v>
      </c>
      <c r="C363">
        <v>49</v>
      </c>
      <c r="D363" t="s">
        <v>406</v>
      </c>
      <c r="E363">
        <v>14859</v>
      </c>
    </row>
    <row r="364" spans="1:5" x14ac:dyDescent="0.3">
      <c r="A364" t="s">
        <v>50</v>
      </c>
      <c r="B364" s="143">
        <v>43708</v>
      </c>
      <c r="C364">
        <v>49</v>
      </c>
      <c r="D364" t="s">
        <v>407</v>
      </c>
      <c r="E364">
        <v>857</v>
      </c>
    </row>
    <row r="365" spans="1:5" x14ac:dyDescent="0.3">
      <c r="A365" t="s">
        <v>50</v>
      </c>
      <c r="B365" s="143">
        <v>43708</v>
      </c>
      <c r="C365">
        <v>49</v>
      </c>
      <c r="D365" t="s">
        <v>408</v>
      </c>
      <c r="E365">
        <v>1372</v>
      </c>
    </row>
    <row r="366" spans="1:5" x14ac:dyDescent="0.3">
      <c r="A366" t="s">
        <v>50</v>
      </c>
      <c r="B366" s="143">
        <v>43708</v>
      </c>
      <c r="C366">
        <v>49</v>
      </c>
      <c r="D366" t="s">
        <v>409</v>
      </c>
      <c r="E366">
        <v>318</v>
      </c>
    </row>
    <row r="367" spans="1:5" x14ac:dyDescent="0.3">
      <c r="A367" t="s">
        <v>50</v>
      </c>
      <c r="B367" s="143">
        <v>43708</v>
      </c>
      <c r="C367">
        <v>49</v>
      </c>
      <c r="D367" t="s">
        <v>410</v>
      </c>
      <c r="E367">
        <v>41</v>
      </c>
    </row>
    <row r="368" spans="1:5" x14ac:dyDescent="0.3">
      <c r="A368" t="s">
        <v>50</v>
      </c>
      <c r="B368" s="143">
        <v>43708</v>
      </c>
      <c r="C368">
        <v>49</v>
      </c>
      <c r="D368" t="s">
        <v>411</v>
      </c>
      <c r="E368">
        <v>1</v>
      </c>
    </row>
    <row r="369" spans="1:5" x14ac:dyDescent="0.3">
      <c r="A369" t="s">
        <v>50</v>
      </c>
      <c r="B369" s="143">
        <v>43736</v>
      </c>
      <c r="C369">
        <v>49</v>
      </c>
      <c r="D369" t="s">
        <v>400</v>
      </c>
      <c r="E369">
        <v>39238</v>
      </c>
    </row>
    <row r="370" spans="1:5" x14ac:dyDescent="0.3">
      <c r="A370" t="s">
        <v>50</v>
      </c>
      <c r="B370" s="143">
        <v>43736</v>
      </c>
      <c r="C370">
        <v>49</v>
      </c>
      <c r="D370" t="s">
        <v>401</v>
      </c>
      <c r="E370">
        <v>4273</v>
      </c>
    </row>
    <row r="371" spans="1:5" x14ac:dyDescent="0.3">
      <c r="A371" t="s">
        <v>50</v>
      </c>
      <c r="B371" s="143">
        <v>43736</v>
      </c>
      <c r="C371">
        <v>49</v>
      </c>
      <c r="D371" t="s">
        <v>402</v>
      </c>
      <c r="E371">
        <v>6077</v>
      </c>
    </row>
    <row r="372" spans="1:5" x14ac:dyDescent="0.3">
      <c r="A372" t="s">
        <v>50</v>
      </c>
      <c r="B372" s="143">
        <v>43736</v>
      </c>
      <c r="C372">
        <v>49</v>
      </c>
      <c r="D372" t="s">
        <v>403</v>
      </c>
      <c r="E372">
        <v>830</v>
      </c>
    </row>
    <row r="373" spans="1:5" x14ac:dyDescent="0.3">
      <c r="A373" t="s">
        <v>50</v>
      </c>
      <c r="B373" s="143">
        <v>43736</v>
      </c>
      <c r="C373">
        <v>49</v>
      </c>
      <c r="D373" t="s">
        <v>404</v>
      </c>
      <c r="E373">
        <v>93</v>
      </c>
    </row>
    <row r="374" spans="1:5" x14ac:dyDescent="0.3">
      <c r="A374" t="s">
        <v>50</v>
      </c>
      <c r="B374" s="143">
        <v>43736</v>
      </c>
      <c r="C374">
        <v>49</v>
      </c>
      <c r="D374" t="s">
        <v>406</v>
      </c>
      <c r="E374">
        <v>15001</v>
      </c>
    </row>
    <row r="375" spans="1:5" x14ac:dyDescent="0.3">
      <c r="A375" t="s">
        <v>50</v>
      </c>
      <c r="B375" s="143">
        <v>43736</v>
      </c>
      <c r="C375">
        <v>49</v>
      </c>
      <c r="D375" t="s">
        <v>407</v>
      </c>
      <c r="E375">
        <v>1027</v>
      </c>
    </row>
    <row r="376" spans="1:5" x14ac:dyDescent="0.3">
      <c r="A376" t="s">
        <v>50</v>
      </c>
      <c r="B376" s="143">
        <v>43736</v>
      </c>
      <c r="C376">
        <v>49</v>
      </c>
      <c r="D376" t="s">
        <v>408</v>
      </c>
      <c r="E376">
        <v>1479</v>
      </c>
    </row>
    <row r="377" spans="1:5" x14ac:dyDescent="0.3">
      <c r="A377" t="s">
        <v>50</v>
      </c>
      <c r="B377" s="143">
        <v>43736</v>
      </c>
      <c r="C377">
        <v>49</v>
      </c>
      <c r="D377" t="s">
        <v>409</v>
      </c>
      <c r="E377">
        <v>365</v>
      </c>
    </row>
    <row r="378" spans="1:5" x14ac:dyDescent="0.3">
      <c r="A378" t="s">
        <v>50</v>
      </c>
      <c r="B378" s="143">
        <v>43736</v>
      </c>
      <c r="C378">
        <v>49</v>
      </c>
      <c r="D378" t="s">
        <v>410</v>
      </c>
      <c r="E378">
        <v>58</v>
      </c>
    </row>
    <row r="379" spans="1:5" x14ac:dyDescent="0.3">
      <c r="A379" t="s">
        <v>50</v>
      </c>
      <c r="B379" s="143">
        <v>43764</v>
      </c>
      <c r="C379">
        <v>49</v>
      </c>
      <c r="D379" t="s">
        <v>400</v>
      </c>
      <c r="E379">
        <v>36004</v>
      </c>
    </row>
    <row r="380" spans="1:5" x14ac:dyDescent="0.3">
      <c r="A380" t="s">
        <v>50</v>
      </c>
      <c r="B380" s="143">
        <v>43764</v>
      </c>
      <c r="C380">
        <v>49</v>
      </c>
      <c r="D380" t="s">
        <v>401</v>
      </c>
      <c r="E380">
        <v>3740</v>
      </c>
    </row>
    <row r="381" spans="1:5" x14ac:dyDescent="0.3">
      <c r="A381" t="s">
        <v>50</v>
      </c>
      <c r="B381" s="143">
        <v>43764</v>
      </c>
      <c r="C381">
        <v>49</v>
      </c>
      <c r="D381" t="s">
        <v>402</v>
      </c>
      <c r="E381">
        <v>4069</v>
      </c>
    </row>
    <row r="382" spans="1:5" x14ac:dyDescent="0.3">
      <c r="A382" t="s">
        <v>50</v>
      </c>
      <c r="B382" s="143">
        <v>43764</v>
      </c>
      <c r="C382">
        <v>49</v>
      </c>
      <c r="D382" t="s">
        <v>403</v>
      </c>
      <c r="E382">
        <v>637</v>
      </c>
    </row>
    <row r="383" spans="1:5" x14ac:dyDescent="0.3">
      <c r="A383" t="s">
        <v>50</v>
      </c>
      <c r="B383" s="143">
        <v>43764</v>
      </c>
      <c r="C383">
        <v>49</v>
      </c>
      <c r="D383" t="s">
        <v>404</v>
      </c>
      <c r="E383">
        <v>74</v>
      </c>
    </row>
    <row r="384" spans="1:5" x14ac:dyDescent="0.3">
      <c r="A384" t="s">
        <v>50</v>
      </c>
      <c r="B384" s="143">
        <v>43764</v>
      </c>
      <c r="C384">
        <v>49</v>
      </c>
      <c r="D384" t="s">
        <v>406</v>
      </c>
      <c r="E384">
        <v>15380</v>
      </c>
    </row>
    <row r="385" spans="1:5" x14ac:dyDescent="0.3">
      <c r="A385" t="s">
        <v>50</v>
      </c>
      <c r="B385" s="143">
        <v>43764</v>
      </c>
      <c r="C385">
        <v>49</v>
      </c>
      <c r="D385" t="s">
        <v>407</v>
      </c>
      <c r="E385">
        <v>1098</v>
      </c>
    </row>
    <row r="386" spans="1:5" x14ac:dyDescent="0.3">
      <c r="A386" t="s">
        <v>50</v>
      </c>
      <c r="B386" s="143">
        <v>43764</v>
      </c>
      <c r="C386">
        <v>49</v>
      </c>
      <c r="D386" t="s">
        <v>408</v>
      </c>
      <c r="E386">
        <v>1319</v>
      </c>
    </row>
    <row r="387" spans="1:5" x14ac:dyDescent="0.3">
      <c r="A387" t="s">
        <v>50</v>
      </c>
      <c r="B387" s="143">
        <v>43764</v>
      </c>
      <c r="C387">
        <v>49</v>
      </c>
      <c r="D387" t="s">
        <v>409</v>
      </c>
      <c r="E387">
        <v>341</v>
      </c>
    </row>
    <row r="388" spans="1:5" x14ac:dyDescent="0.3">
      <c r="A388" t="s">
        <v>50</v>
      </c>
      <c r="B388" s="143">
        <v>43764</v>
      </c>
      <c r="C388">
        <v>49</v>
      </c>
      <c r="D388" t="s">
        <v>410</v>
      </c>
      <c r="E388">
        <v>48</v>
      </c>
    </row>
    <row r="389" spans="1:5" x14ac:dyDescent="0.3">
      <c r="A389" t="s">
        <v>50</v>
      </c>
      <c r="B389" s="143">
        <v>43799</v>
      </c>
      <c r="C389">
        <v>49</v>
      </c>
      <c r="D389" t="s">
        <v>400</v>
      </c>
      <c r="E389">
        <v>38115</v>
      </c>
    </row>
    <row r="390" spans="1:5" x14ac:dyDescent="0.3">
      <c r="A390" t="s">
        <v>50</v>
      </c>
      <c r="B390" s="143">
        <v>43799</v>
      </c>
      <c r="C390">
        <v>49</v>
      </c>
      <c r="D390" t="s">
        <v>401</v>
      </c>
      <c r="E390">
        <v>3554</v>
      </c>
    </row>
    <row r="391" spans="1:5" x14ac:dyDescent="0.3">
      <c r="A391" t="s">
        <v>50</v>
      </c>
      <c r="B391" s="143">
        <v>43799</v>
      </c>
      <c r="C391">
        <v>49</v>
      </c>
      <c r="D391" t="s">
        <v>402</v>
      </c>
      <c r="E391">
        <v>6028</v>
      </c>
    </row>
    <row r="392" spans="1:5" x14ac:dyDescent="0.3">
      <c r="A392" t="s">
        <v>50</v>
      </c>
      <c r="B392" s="143">
        <v>43799</v>
      </c>
      <c r="C392">
        <v>49</v>
      </c>
      <c r="D392" t="s">
        <v>403</v>
      </c>
      <c r="E392">
        <v>845</v>
      </c>
    </row>
    <row r="393" spans="1:5" x14ac:dyDescent="0.3">
      <c r="A393" t="s">
        <v>50</v>
      </c>
      <c r="B393" s="143">
        <v>43799</v>
      </c>
      <c r="C393">
        <v>49</v>
      </c>
      <c r="D393" t="s">
        <v>404</v>
      </c>
      <c r="E393">
        <v>75</v>
      </c>
    </row>
    <row r="394" spans="1:5" x14ac:dyDescent="0.3">
      <c r="A394" t="s">
        <v>50</v>
      </c>
      <c r="B394" s="143">
        <v>43799</v>
      </c>
      <c r="C394">
        <v>49</v>
      </c>
      <c r="D394" t="s">
        <v>406</v>
      </c>
      <c r="E394">
        <v>19596</v>
      </c>
    </row>
    <row r="395" spans="1:5" x14ac:dyDescent="0.3">
      <c r="A395" t="s">
        <v>50</v>
      </c>
      <c r="B395" s="143">
        <v>43799</v>
      </c>
      <c r="C395">
        <v>49</v>
      </c>
      <c r="D395" t="s">
        <v>407</v>
      </c>
      <c r="E395">
        <v>1345</v>
      </c>
    </row>
    <row r="396" spans="1:5" x14ac:dyDescent="0.3">
      <c r="A396" t="s">
        <v>50</v>
      </c>
      <c r="B396" s="143">
        <v>43799</v>
      </c>
      <c r="C396">
        <v>49</v>
      </c>
      <c r="D396" t="s">
        <v>408</v>
      </c>
      <c r="E396">
        <v>2190</v>
      </c>
    </row>
    <row r="397" spans="1:5" x14ac:dyDescent="0.3">
      <c r="A397" t="s">
        <v>50</v>
      </c>
      <c r="B397" s="143">
        <v>43799</v>
      </c>
      <c r="C397">
        <v>49</v>
      </c>
      <c r="D397" t="s">
        <v>409</v>
      </c>
      <c r="E397">
        <v>554</v>
      </c>
    </row>
    <row r="398" spans="1:5" x14ac:dyDescent="0.3">
      <c r="A398" t="s">
        <v>50</v>
      </c>
      <c r="B398" s="143">
        <v>43799</v>
      </c>
      <c r="C398">
        <v>49</v>
      </c>
      <c r="D398" t="s">
        <v>410</v>
      </c>
      <c r="E398">
        <v>88</v>
      </c>
    </row>
    <row r="399" spans="1:5" x14ac:dyDescent="0.3">
      <c r="A399" t="s">
        <v>50</v>
      </c>
      <c r="B399" s="143">
        <v>43799</v>
      </c>
      <c r="C399">
        <v>49</v>
      </c>
      <c r="D399" t="s">
        <v>411</v>
      </c>
      <c r="E399">
        <v>1</v>
      </c>
    </row>
    <row r="400" spans="1:5" x14ac:dyDescent="0.3">
      <c r="A400" t="s">
        <v>50</v>
      </c>
      <c r="B400" s="143">
        <v>43820</v>
      </c>
      <c r="C400">
        <v>49</v>
      </c>
      <c r="D400" t="s">
        <v>400</v>
      </c>
      <c r="E400">
        <v>33378</v>
      </c>
    </row>
    <row r="401" spans="1:5" x14ac:dyDescent="0.3">
      <c r="A401" t="s">
        <v>50</v>
      </c>
      <c r="B401" s="143">
        <v>43820</v>
      </c>
      <c r="C401">
        <v>49</v>
      </c>
      <c r="D401" t="s">
        <v>401</v>
      </c>
      <c r="E401">
        <v>3381</v>
      </c>
    </row>
    <row r="402" spans="1:5" x14ac:dyDescent="0.3">
      <c r="A402" t="s">
        <v>50</v>
      </c>
      <c r="B402" s="143">
        <v>43820</v>
      </c>
      <c r="C402">
        <v>49</v>
      </c>
      <c r="D402" t="s">
        <v>402</v>
      </c>
      <c r="E402">
        <v>5526</v>
      </c>
    </row>
    <row r="403" spans="1:5" x14ac:dyDescent="0.3">
      <c r="A403" t="s">
        <v>50</v>
      </c>
      <c r="B403" s="143">
        <v>43820</v>
      </c>
      <c r="C403">
        <v>49</v>
      </c>
      <c r="D403" t="s">
        <v>403</v>
      </c>
      <c r="E403">
        <v>903</v>
      </c>
    </row>
    <row r="404" spans="1:5" x14ac:dyDescent="0.3">
      <c r="A404" t="s">
        <v>50</v>
      </c>
      <c r="B404" s="143">
        <v>43820</v>
      </c>
      <c r="C404">
        <v>49</v>
      </c>
      <c r="D404" t="s">
        <v>404</v>
      </c>
      <c r="E404">
        <v>117</v>
      </c>
    </row>
    <row r="405" spans="1:5" x14ac:dyDescent="0.3">
      <c r="A405" t="s">
        <v>50</v>
      </c>
      <c r="B405" s="143">
        <v>43820</v>
      </c>
      <c r="C405">
        <v>49</v>
      </c>
      <c r="D405" t="s">
        <v>405</v>
      </c>
      <c r="E405">
        <v>1</v>
      </c>
    </row>
    <row r="406" spans="1:5" x14ac:dyDescent="0.3">
      <c r="A406" t="s">
        <v>50</v>
      </c>
      <c r="B406" s="143">
        <v>43820</v>
      </c>
      <c r="C406">
        <v>49</v>
      </c>
      <c r="D406" t="s">
        <v>406</v>
      </c>
      <c r="E406">
        <v>18158</v>
      </c>
    </row>
    <row r="407" spans="1:5" x14ac:dyDescent="0.3">
      <c r="A407" t="s">
        <v>50</v>
      </c>
      <c r="B407" s="143">
        <v>43820</v>
      </c>
      <c r="C407">
        <v>49</v>
      </c>
      <c r="D407" t="s">
        <v>407</v>
      </c>
      <c r="E407">
        <v>1569</v>
      </c>
    </row>
    <row r="408" spans="1:5" x14ac:dyDescent="0.3">
      <c r="A408" t="s">
        <v>50</v>
      </c>
      <c r="B408" s="143">
        <v>43820</v>
      </c>
      <c r="C408">
        <v>49</v>
      </c>
      <c r="D408" t="s">
        <v>408</v>
      </c>
      <c r="E408">
        <v>2104</v>
      </c>
    </row>
    <row r="409" spans="1:5" x14ac:dyDescent="0.3">
      <c r="A409" t="s">
        <v>50</v>
      </c>
      <c r="B409" s="143">
        <v>43820</v>
      </c>
      <c r="C409">
        <v>49</v>
      </c>
      <c r="D409" t="s">
        <v>409</v>
      </c>
      <c r="E409">
        <v>525</v>
      </c>
    </row>
    <row r="410" spans="1:5" x14ac:dyDescent="0.3">
      <c r="A410" t="s">
        <v>50</v>
      </c>
      <c r="B410" s="143">
        <v>43820</v>
      </c>
      <c r="C410">
        <v>49</v>
      </c>
      <c r="D410" t="s">
        <v>410</v>
      </c>
      <c r="E410">
        <v>81</v>
      </c>
    </row>
    <row r="411" spans="1:5" x14ac:dyDescent="0.3">
      <c r="A411" t="s">
        <v>50</v>
      </c>
      <c r="B411" s="143">
        <v>43855</v>
      </c>
      <c r="C411">
        <v>49</v>
      </c>
      <c r="D411" t="s">
        <v>400</v>
      </c>
      <c r="E411">
        <v>29837</v>
      </c>
    </row>
    <row r="412" spans="1:5" x14ac:dyDescent="0.3">
      <c r="A412" t="s">
        <v>50</v>
      </c>
      <c r="B412" s="143">
        <v>43855</v>
      </c>
      <c r="C412">
        <v>49</v>
      </c>
      <c r="D412" t="s">
        <v>401</v>
      </c>
      <c r="E412">
        <v>3047</v>
      </c>
    </row>
    <row r="413" spans="1:5" x14ac:dyDescent="0.3">
      <c r="A413" t="s">
        <v>50</v>
      </c>
      <c r="B413" s="143">
        <v>43855</v>
      </c>
      <c r="C413">
        <v>49</v>
      </c>
      <c r="D413" t="s">
        <v>402</v>
      </c>
      <c r="E413">
        <v>5102</v>
      </c>
    </row>
    <row r="414" spans="1:5" x14ac:dyDescent="0.3">
      <c r="A414" t="s">
        <v>50</v>
      </c>
      <c r="B414" s="143">
        <v>43855</v>
      </c>
      <c r="C414">
        <v>49</v>
      </c>
      <c r="D414" t="s">
        <v>403</v>
      </c>
      <c r="E414">
        <v>728</v>
      </c>
    </row>
    <row r="415" spans="1:5" x14ac:dyDescent="0.3">
      <c r="A415" t="s">
        <v>50</v>
      </c>
      <c r="B415" s="143">
        <v>43855</v>
      </c>
      <c r="C415">
        <v>49</v>
      </c>
      <c r="D415" t="s">
        <v>404</v>
      </c>
      <c r="E415">
        <v>78</v>
      </c>
    </row>
    <row r="416" spans="1:5" x14ac:dyDescent="0.3">
      <c r="A416" t="s">
        <v>50</v>
      </c>
      <c r="B416" s="143">
        <v>43855</v>
      </c>
      <c r="C416">
        <v>49</v>
      </c>
      <c r="D416" t="s">
        <v>406</v>
      </c>
      <c r="E416">
        <v>18846</v>
      </c>
    </row>
    <row r="417" spans="1:5" x14ac:dyDescent="0.3">
      <c r="A417" t="s">
        <v>50</v>
      </c>
      <c r="B417" s="143">
        <v>43855</v>
      </c>
      <c r="C417">
        <v>49</v>
      </c>
      <c r="D417" t="s">
        <v>407</v>
      </c>
      <c r="E417">
        <v>2012</v>
      </c>
    </row>
    <row r="418" spans="1:5" x14ac:dyDescent="0.3">
      <c r="A418" t="s">
        <v>50</v>
      </c>
      <c r="B418" s="143">
        <v>43855</v>
      </c>
      <c r="C418">
        <v>49</v>
      </c>
      <c r="D418" t="s">
        <v>408</v>
      </c>
      <c r="E418">
        <v>1565</v>
      </c>
    </row>
    <row r="419" spans="1:5" x14ac:dyDescent="0.3">
      <c r="A419" t="s">
        <v>50</v>
      </c>
      <c r="B419" s="143">
        <v>43855</v>
      </c>
      <c r="C419">
        <v>49</v>
      </c>
      <c r="D419" t="s">
        <v>409</v>
      </c>
      <c r="E419">
        <v>396</v>
      </c>
    </row>
    <row r="420" spans="1:5" x14ac:dyDescent="0.3">
      <c r="A420" t="s">
        <v>50</v>
      </c>
      <c r="B420" s="143">
        <v>43855</v>
      </c>
      <c r="C420">
        <v>49</v>
      </c>
      <c r="D420" t="s">
        <v>410</v>
      </c>
      <c r="E420">
        <v>75</v>
      </c>
    </row>
    <row r="421" spans="1:5" x14ac:dyDescent="0.3">
      <c r="A421" t="s">
        <v>50</v>
      </c>
      <c r="B421" s="143">
        <v>43890</v>
      </c>
      <c r="C421">
        <v>49</v>
      </c>
      <c r="D421" t="s">
        <v>400</v>
      </c>
      <c r="E421">
        <v>37829</v>
      </c>
    </row>
    <row r="422" spans="1:5" x14ac:dyDescent="0.3">
      <c r="A422" t="s">
        <v>50</v>
      </c>
      <c r="B422" s="143">
        <v>43890</v>
      </c>
      <c r="C422">
        <v>49</v>
      </c>
      <c r="D422" t="s">
        <v>401</v>
      </c>
      <c r="E422">
        <v>3335</v>
      </c>
    </row>
    <row r="423" spans="1:5" x14ac:dyDescent="0.3">
      <c r="A423" t="s">
        <v>50</v>
      </c>
      <c r="B423" s="143">
        <v>43890</v>
      </c>
      <c r="C423">
        <v>49</v>
      </c>
      <c r="D423" t="s">
        <v>402</v>
      </c>
      <c r="E423">
        <v>5143</v>
      </c>
    </row>
    <row r="424" spans="1:5" x14ac:dyDescent="0.3">
      <c r="A424" t="s">
        <v>50</v>
      </c>
      <c r="B424" s="143">
        <v>43890</v>
      </c>
      <c r="C424">
        <v>49</v>
      </c>
      <c r="D424" t="s">
        <v>403</v>
      </c>
      <c r="E424">
        <v>809</v>
      </c>
    </row>
    <row r="425" spans="1:5" x14ac:dyDescent="0.3">
      <c r="A425" t="s">
        <v>50</v>
      </c>
      <c r="B425" s="143">
        <v>43890</v>
      </c>
      <c r="C425">
        <v>49</v>
      </c>
      <c r="D425" t="s">
        <v>404</v>
      </c>
      <c r="E425">
        <v>72</v>
      </c>
    </row>
    <row r="426" spans="1:5" x14ac:dyDescent="0.3">
      <c r="A426" t="s">
        <v>50</v>
      </c>
      <c r="B426" s="143">
        <v>43890</v>
      </c>
      <c r="C426">
        <v>49</v>
      </c>
      <c r="D426" t="s">
        <v>406</v>
      </c>
      <c r="E426">
        <v>23924</v>
      </c>
    </row>
    <row r="427" spans="1:5" x14ac:dyDescent="0.3">
      <c r="A427" t="s">
        <v>50</v>
      </c>
      <c r="B427" s="143">
        <v>43890</v>
      </c>
      <c r="C427">
        <v>49</v>
      </c>
      <c r="D427" t="s">
        <v>407</v>
      </c>
      <c r="E427">
        <v>1485</v>
      </c>
    </row>
    <row r="428" spans="1:5" x14ac:dyDescent="0.3">
      <c r="A428" t="s">
        <v>50</v>
      </c>
      <c r="B428" s="143">
        <v>43890</v>
      </c>
      <c r="C428">
        <v>49</v>
      </c>
      <c r="D428" t="s">
        <v>408</v>
      </c>
      <c r="E428">
        <v>2224</v>
      </c>
    </row>
    <row r="429" spans="1:5" x14ac:dyDescent="0.3">
      <c r="A429" t="s">
        <v>50</v>
      </c>
      <c r="B429" s="143">
        <v>43890</v>
      </c>
      <c r="C429">
        <v>49</v>
      </c>
      <c r="D429" t="s">
        <v>409</v>
      </c>
      <c r="E429">
        <v>518</v>
      </c>
    </row>
    <row r="430" spans="1:5" x14ac:dyDescent="0.3">
      <c r="A430" t="s">
        <v>50</v>
      </c>
      <c r="B430" s="143">
        <v>43890</v>
      </c>
      <c r="C430">
        <v>49</v>
      </c>
      <c r="D430" t="s">
        <v>410</v>
      </c>
      <c r="E430">
        <v>61</v>
      </c>
    </row>
    <row r="431" spans="1:5" x14ac:dyDescent="0.3">
      <c r="A431" t="s">
        <v>50</v>
      </c>
      <c r="B431" s="143">
        <v>43918</v>
      </c>
      <c r="C431">
        <v>49</v>
      </c>
      <c r="D431" t="s">
        <v>400</v>
      </c>
      <c r="E431">
        <v>36001</v>
      </c>
    </row>
    <row r="432" spans="1:5" x14ac:dyDescent="0.3">
      <c r="A432" t="s">
        <v>50</v>
      </c>
      <c r="B432" s="143">
        <v>43918</v>
      </c>
      <c r="C432">
        <v>49</v>
      </c>
      <c r="D432" t="s">
        <v>401</v>
      </c>
      <c r="E432">
        <v>2944</v>
      </c>
    </row>
    <row r="433" spans="1:5" x14ac:dyDescent="0.3">
      <c r="A433" t="s">
        <v>50</v>
      </c>
      <c r="B433" s="143">
        <v>43918</v>
      </c>
      <c r="C433">
        <v>49</v>
      </c>
      <c r="D433" t="s">
        <v>402</v>
      </c>
      <c r="E433">
        <v>7092</v>
      </c>
    </row>
    <row r="434" spans="1:5" x14ac:dyDescent="0.3">
      <c r="A434" t="s">
        <v>50</v>
      </c>
      <c r="B434" s="143">
        <v>43918</v>
      </c>
      <c r="C434">
        <v>49</v>
      </c>
      <c r="D434" t="s">
        <v>403</v>
      </c>
      <c r="E434">
        <v>1082</v>
      </c>
    </row>
    <row r="435" spans="1:5" x14ac:dyDescent="0.3">
      <c r="A435" t="s">
        <v>50</v>
      </c>
      <c r="B435" s="143">
        <v>43918</v>
      </c>
      <c r="C435">
        <v>49</v>
      </c>
      <c r="D435" t="s">
        <v>404</v>
      </c>
      <c r="E435">
        <v>107</v>
      </c>
    </row>
    <row r="436" spans="1:5" x14ac:dyDescent="0.3">
      <c r="A436" t="s">
        <v>50</v>
      </c>
      <c r="B436" s="143">
        <v>43918</v>
      </c>
      <c r="C436">
        <v>49</v>
      </c>
      <c r="D436" t="s">
        <v>405</v>
      </c>
      <c r="E436">
        <v>1</v>
      </c>
    </row>
    <row r="437" spans="1:5" x14ac:dyDescent="0.3">
      <c r="A437" t="s">
        <v>50</v>
      </c>
      <c r="B437" s="143">
        <v>43918</v>
      </c>
      <c r="C437">
        <v>49</v>
      </c>
      <c r="D437" t="s">
        <v>406</v>
      </c>
      <c r="E437">
        <v>22971</v>
      </c>
    </row>
    <row r="438" spans="1:5" x14ac:dyDescent="0.3">
      <c r="A438" t="s">
        <v>50</v>
      </c>
      <c r="B438" s="143">
        <v>43918</v>
      </c>
      <c r="C438">
        <v>49</v>
      </c>
      <c r="D438" t="s">
        <v>407</v>
      </c>
      <c r="E438">
        <v>1235</v>
      </c>
    </row>
    <row r="439" spans="1:5" x14ac:dyDescent="0.3">
      <c r="A439" t="s">
        <v>50</v>
      </c>
      <c r="B439" s="143">
        <v>43918</v>
      </c>
      <c r="C439">
        <v>49</v>
      </c>
      <c r="D439" t="s">
        <v>408</v>
      </c>
      <c r="E439">
        <v>2444</v>
      </c>
    </row>
    <row r="440" spans="1:5" x14ac:dyDescent="0.3">
      <c r="A440" t="s">
        <v>50</v>
      </c>
      <c r="B440" s="143">
        <v>43918</v>
      </c>
      <c r="C440">
        <v>49</v>
      </c>
      <c r="D440" t="s">
        <v>409</v>
      </c>
      <c r="E440">
        <v>575</v>
      </c>
    </row>
    <row r="441" spans="1:5" x14ac:dyDescent="0.3">
      <c r="A441" t="s">
        <v>50</v>
      </c>
      <c r="B441" s="143">
        <v>43918</v>
      </c>
      <c r="C441">
        <v>49</v>
      </c>
      <c r="D441" t="s">
        <v>410</v>
      </c>
      <c r="E441">
        <v>86</v>
      </c>
    </row>
    <row r="442" spans="1:5" x14ac:dyDescent="0.3">
      <c r="A442" t="s">
        <v>43</v>
      </c>
      <c r="B442" s="143">
        <v>43554</v>
      </c>
      <c r="C442">
        <v>49</v>
      </c>
      <c r="D442" t="s">
        <v>400</v>
      </c>
      <c r="E442">
        <v>11203</v>
      </c>
    </row>
    <row r="443" spans="1:5" x14ac:dyDescent="0.3">
      <c r="A443" t="s">
        <v>43</v>
      </c>
      <c r="B443" s="143">
        <v>43554</v>
      </c>
      <c r="C443">
        <v>49</v>
      </c>
      <c r="D443" t="s">
        <v>401</v>
      </c>
      <c r="E443">
        <v>1888</v>
      </c>
    </row>
    <row r="444" spans="1:5" x14ac:dyDescent="0.3">
      <c r="A444" t="s">
        <v>43</v>
      </c>
      <c r="B444" s="143">
        <v>43554</v>
      </c>
      <c r="C444">
        <v>49</v>
      </c>
      <c r="D444" t="s">
        <v>402</v>
      </c>
      <c r="E444">
        <v>1753</v>
      </c>
    </row>
    <row r="445" spans="1:5" x14ac:dyDescent="0.3">
      <c r="A445" t="s">
        <v>43</v>
      </c>
      <c r="B445" s="143">
        <v>43554</v>
      </c>
      <c r="C445">
        <v>49</v>
      </c>
      <c r="D445" t="s">
        <v>403</v>
      </c>
      <c r="E445">
        <v>241</v>
      </c>
    </row>
    <row r="446" spans="1:5" x14ac:dyDescent="0.3">
      <c r="A446" t="s">
        <v>43</v>
      </c>
      <c r="B446" s="143">
        <v>43554</v>
      </c>
      <c r="C446">
        <v>49</v>
      </c>
      <c r="D446" t="s">
        <v>404</v>
      </c>
      <c r="E446">
        <v>15</v>
      </c>
    </row>
    <row r="447" spans="1:5" x14ac:dyDescent="0.3">
      <c r="A447" t="s">
        <v>43</v>
      </c>
      <c r="B447" s="143">
        <v>43554</v>
      </c>
      <c r="C447">
        <v>49</v>
      </c>
      <c r="D447" t="s">
        <v>406</v>
      </c>
      <c r="E447">
        <v>7789</v>
      </c>
    </row>
    <row r="448" spans="1:5" x14ac:dyDescent="0.3">
      <c r="A448" t="s">
        <v>43</v>
      </c>
      <c r="B448" s="143">
        <v>43554</v>
      </c>
      <c r="C448">
        <v>49</v>
      </c>
      <c r="D448" t="s">
        <v>407</v>
      </c>
      <c r="E448">
        <v>1682</v>
      </c>
    </row>
    <row r="449" spans="1:5" x14ac:dyDescent="0.3">
      <c r="A449" t="s">
        <v>43</v>
      </c>
      <c r="B449" s="143">
        <v>43554</v>
      </c>
      <c r="C449">
        <v>49</v>
      </c>
      <c r="D449" t="s">
        <v>408</v>
      </c>
      <c r="E449">
        <v>658</v>
      </c>
    </row>
    <row r="450" spans="1:5" x14ac:dyDescent="0.3">
      <c r="A450" t="s">
        <v>43</v>
      </c>
      <c r="B450" s="143">
        <v>43554</v>
      </c>
      <c r="C450">
        <v>49</v>
      </c>
      <c r="D450" t="s">
        <v>409</v>
      </c>
      <c r="E450">
        <v>152</v>
      </c>
    </row>
    <row r="451" spans="1:5" x14ac:dyDescent="0.3">
      <c r="A451" t="s">
        <v>43</v>
      </c>
      <c r="B451" s="143">
        <v>43554</v>
      </c>
      <c r="C451">
        <v>49</v>
      </c>
      <c r="D451" t="s">
        <v>410</v>
      </c>
      <c r="E451">
        <v>17</v>
      </c>
    </row>
    <row r="452" spans="1:5" x14ac:dyDescent="0.3">
      <c r="A452" t="s">
        <v>43</v>
      </c>
      <c r="B452" s="143">
        <v>43582</v>
      </c>
      <c r="C452">
        <v>49</v>
      </c>
      <c r="D452" t="s">
        <v>400</v>
      </c>
      <c r="E452">
        <v>12109</v>
      </c>
    </row>
    <row r="453" spans="1:5" x14ac:dyDescent="0.3">
      <c r="A453" t="s">
        <v>43</v>
      </c>
      <c r="B453" s="143">
        <v>43582</v>
      </c>
      <c r="C453">
        <v>49</v>
      </c>
      <c r="D453" t="s">
        <v>401</v>
      </c>
      <c r="E453">
        <v>1898</v>
      </c>
    </row>
    <row r="454" spans="1:5" x14ac:dyDescent="0.3">
      <c r="A454" t="s">
        <v>43</v>
      </c>
      <c r="B454" s="143">
        <v>43582</v>
      </c>
      <c r="C454">
        <v>49</v>
      </c>
      <c r="D454" t="s">
        <v>402</v>
      </c>
      <c r="E454">
        <v>1614</v>
      </c>
    </row>
    <row r="455" spans="1:5" x14ac:dyDescent="0.3">
      <c r="A455" t="s">
        <v>43</v>
      </c>
      <c r="B455" s="143">
        <v>43582</v>
      </c>
      <c r="C455">
        <v>49</v>
      </c>
      <c r="D455" t="s">
        <v>403</v>
      </c>
      <c r="E455">
        <v>214</v>
      </c>
    </row>
    <row r="456" spans="1:5" x14ac:dyDescent="0.3">
      <c r="A456" t="s">
        <v>43</v>
      </c>
      <c r="B456" s="143">
        <v>43582</v>
      </c>
      <c r="C456">
        <v>49</v>
      </c>
      <c r="D456" t="s">
        <v>404</v>
      </c>
      <c r="E456">
        <v>14</v>
      </c>
    </row>
    <row r="457" spans="1:5" x14ac:dyDescent="0.3">
      <c r="A457" t="s">
        <v>43</v>
      </c>
      <c r="B457" s="143">
        <v>43582</v>
      </c>
      <c r="C457">
        <v>49</v>
      </c>
      <c r="D457" t="s">
        <v>406</v>
      </c>
      <c r="E457">
        <v>9173</v>
      </c>
    </row>
    <row r="458" spans="1:5" x14ac:dyDescent="0.3">
      <c r="A458" t="s">
        <v>43</v>
      </c>
      <c r="B458" s="143">
        <v>43582</v>
      </c>
      <c r="C458">
        <v>49</v>
      </c>
      <c r="D458" t="s">
        <v>407</v>
      </c>
      <c r="E458">
        <v>1490</v>
      </c>
    </row>
    <row r="459" spans="1:5" x14ac:dyDescent="0.3">
      <c r="A459" t="s">
        <v>43</v>
      </c>
      <c r="B459" s="143">
        <v>43582</v>
      </c>
      <c r="C459">
        <v>49</v>
      </c>
      <c r="D459" t="s">
        <v>408</v>
      </c>
      <c r="E459">
        <v>608</v>
      </c>
    </row>
    <row r="460" spans="1:5" x14ac:dyDescent="0.3">
      <c r="A460" t="s">
        <v>43</v>
      </c>
      <c r="B460" s="143">
        <v>43582</v>
      </c>
      <c r="C460">
        <v>49</v>
      </c>
      <c r="D460" t="s">
        <v>409</v>
      </c>
      <c r="E460">
        <v>118</v>
      </c>
    </row>
    <row r="461" spans="1:5" x14ac:dyDescent="0.3">
      <c r="A461" t="s">
        <v>43</v>
      </c>
      <c r="B461" s="143">
        <v>43582</v>
      </c>
      <c r="C461">
        <v>49</v>
      </c>
      <c r="D461" t="s">
        <v>410</v>
      </c>
      <c r="E461">
        <v>13</v>
      </c>
    </row>
    <row r="462" spans="1:5" x14ac:dyDescent="0.3">
      <c r="A462" t="s">
        <v>43</v>
      </c>
      <c r="B462" s="143">
        <v>43610</v>
      </c>
      <c r="C462">
        <v>49</v>
      </c>
      <c r="D462" t="s">
        <v>400</v>
      </c>
      <c r="E462">
        <v>12532</v>
      </c>
    </row>
    <row r="463" spans="1:5" x14ac:dyDescent="0.3">
      <c r="A463" t="s">
        <v>43</v>
      </c>
      <c r="B463" s="143">
        <v>43610</v>
      </c>
      <c r="C463">
        <v>49</v>
      </c>
      <c r="D463" t="s">
        <v>401</v>
      </c>
      <c r="E463">
        <v>1821</v>
      </c>
    </row>
    <row r="464" spans="1:5" x14ac:dyDescent="0.3">
      <c r="A464" t="s">
        <v>43</v>
      </c>
      <c r="B464" s="143">
        <v>43610</v>
      </c>
      <c r="C464">
        <v>49</v>
      </c>
      <c r="D464" t="s">
        <v>402</v>
      </c>
      <c r="E464">
        <v>1961</v>
      </c>
    </row>
    <row r="465" spans="1:5" x14ac:dyDescent="0.3">
      <c r="A465" t="s">
        <v>43</v>
      </c>
      <c r="B465" s="143">
        <v>43610</v>
      </c>
      <c r="C465">
        <v>49</v>
      </c>
      <c r="D465" t="s">
        <v>403</v>
      </c>
      <c r="E465">
        <v>246</v>
      </c>
    </row>
    <row r="466" spans="1:5" x14ac:dyDescent="0.3">
      <c r="A466" t="s">
        <v>43</v>
      </c>
      <c r="B466" s="143">
        <v>43610</v>
      </c>
      <c r="C466">
        <v>49</v>
      </c>
      <c r="D466" t="s">
        <v>404</v>
      </c>
      <c r="E466">
        <v>12</v>
      </c>
    </row>
    <row r="467" spans="1:5" x14ac:dyDescent="0.3">
      <c r="A467" t="s">
        <v>43</v>
      </c>
      <c r="B467" s="143">
        <v>43610</v>
      </c>
      <c r="C467">
        <v>49</v>
      </c>
      <c r="D467" t="s">
        <v>406</v>
      </c>
      <c r="E467">
        <v>9340</v>
      </c>
    </row>
    <row r="468" spans="1:5" x14ac:dyDescent="0.3">
      <c r="A468" t="s">
        <v>43</v>
      </c>
      <c r="B468" s="143">
        <v>43610</v>
      </c>
      <c r="C468">
        <v>49</v>
      </c>
      <c r="D468" t="s">
        <v>407</v>
      </c>
      <c r="E468">
        <v>1281</v>
      </c>
    </row>
    <row r="469" spans="1:5" x14ac:dyDescent="0.3">
      <c r="A469" t="s">
        <v>43</v>
      </c>
      <c r="B469" s="143">
        <v>43610</v>
      </c>
      <c r="C469">
        <v>49</v>
      </c>
      <c r="D469" t="s">
        <v>408</v>
      </c>
      <c r="E469">
        <v>937</v>
      </c>
    </row>
    <row r="470" spans="1:5" x14ac:dyDescent="0.3">
      <c r="A470" t="s">
        <v>43</v>
      </c>
      <c r="B470" s="143">
        <v>43610</v>
      </c>
      <c r="C470">
        <v>49</v>
      </c>
      <c r="D470" t="s">
        <v>409</v>
      </c>
      <c r="E470">
        <v>212</v>
      </c>
    </row>
    <row r="471" spans="1:5" x14ac:dyDescent="0.3">
      <c r="A471" t="s">
        <v>43</v>
      </c>
      <c r="B471" s="143">
        <v>43610</v>
      </c>
      <c r="C471">
        <v>49</v>
      </c>
      <c r="D471" t="s">
        <v>410</v>
      </c>
      <c r="E471">
        <v>35</v>
      </c>
    </row>
    <row r="472" spans="1:5" x14ac:dyDescent="0.3">
      <c r="A472" t="s">
        <v>43</v>
      </c>
      <c r="B472" s="143">
        <v>43610</v>
      </c>
      <c r="C472">
        <v>49</v>
      </c>
      <c r="D472" t="s">
        <v>411</v>
      </c>
      <c r="E472">
        <v>1</v>
      </c>
    </row>
    <row r="473" spans="1:5" x14ac:dyDescent="0.3">
      <c r="A473" t="s">
        <v>43</v>
      </c>
      <c r="B473" s="143">
        <v>43645</v>
      </c>
      <c r="C473">
        <v>49</v>
      </c>
      <c r="D473" t="s">
        <v>400</v>
      </c>
      <c r="E473">
        <v>11515</v>
      </c>
    </row>
    <row r="474" spans="1:5" x14ac:dyDescent="0.3">
      <c r="A474" t="s">
        <v>43</v>
      </c>
      <c r="B474" s="143">
        <v>43645</v>
      </c>
      <c r="C474">
        <v>49</v>
      </c>
      <c r="D474" t="s">
        <v>401</v>
      </c>
      <c r="E474">
        <v>1643</v>
      </c>
    </row>
    <row r="475" spans="1:5" x14ac:dyDescent="0.3">
      <c r="A475" t="s">
        <v>43</v>
      </c>
      <c r="B475" s="143">
        <v>43645</v>
      </c>
      <c r="C475">
        <v>49</v>
      </c>
      <c r="D475" t="s">
        <v>402</v>
      </c>
      <c r="E475">
        <v>1640</v>
      </c>
    </row>
    <row r="476" spans="1:5" x14ac:dyDescent="0.3">
      <c r="A476" t="s">
        <v>43</v>
      </c>
      <c r="B476" s="143">
        <v>43645</v>
      </c>
      <c r="C476">
        <v>49</v>
      </c>
      <c r="D476" t="s">
        <v>403</v>
      </c>
      <c r="E476">
        <v>204</v>
      </c>
    </row>
    <row r="477" spans="1:5" x14ac:dyDescent="0.3">
      <c r="A477" t="s">
        <v>43</v>
      </c>
      <c r="B477" s="143">
        <v>43645</v>
      </c>
      <c r="C477">
        <v>49</v>
      </c>
      <c r="D477" t="s">
        <v>404</v>
      </c>
      <c r="E477">
        <v>14</v>
      </c>
    </row>
    <row r="478" spans="1:5" x14ac:dyDescent="0.3">
      <c r="A478" t="s">
        <v>43</v>
      </c>
      <c r="B478" s="143">
        <v>43645</v>
      </c>
      <c r="C478">
        <v>49</v>
      </c>
      <c r="D478" t="s">
        <v>405</v>
      </c>
      <c r="E478">
        <v>1</v>
      </c>
    </row>
    <row r="479" spans="1:5" x14ac:dyDescent="0.3">
      <c r="A479" t="s">
        <v>43</v>
      </c>
      <c r="B479" s="143">
        <v>43645</v>
      </c>
      <c r="C479">
        <v>49</v>
      </c>
      <c r="D479" t="s">
        <v>406</v>
      </c>
      <c r="E479">
        <v>7505</v>
      </c>
    </row>
    <row r="480" spans="1:5" x14ac:dyDescent="0.3">
      <c r="A480" t="s">
        <v>43</v>
      </c>
      <c r="B480" s="143">
        <v>43645</v>
      </c>
      <c r="C480">
        <v>49</v>
      </c>
      <c r="D480" t="s">
        <v>407</v>
      </c>
      <c r="E480">
        <v>957</v>
      </c>
    </row>
    <row r="481" spans="1:5" x14ac:dyDescent="0.3">
      <c r="A481" t="s">
        <v>43</v>
      </c>
      <c r="B481" s="143">
        <v>43645</v>
      </c>
      <c r="C481">
        <v>49</v>
      </c>
      <c r="D481" t="s">
        <v>408</v>
      </c>
      <c r="E481">
        <v>556</v>
      </c>
    </row>
    <row r="482" spans="1:5" x14ac:dyDescent="0.3">
      <c r="A482" t="s">
        <v>43</v>
      </c>
      <c r="B482" s="143">
        <v>43645</v>
      </c>
      <c r="C482">
        <v>49</v>
      </c>
      <c r="D482" t="s">
        <v>409</v>
      </c>
      <c r="E482">
        <v>114</v>
      </c>
    </row>
    <row r="483" spans="1:5" x14ac:dyDescent="0.3">
      <c r="A483" t="s">
        <v>43</v>
      </c>
      <c r="B483" s="143">
        <v>43645</v>
      </c>
      <c r="C483">
        <v>49</v>
      </c>
      <c r="D483" t="s">
        <v>410</v>
      </c>
      <c r="E483">
        <v>11</v>
      </c>
    </row>
    <row r="484" spans="1:5" x14ac:dyDescent="0.3">
      <c r="A484" t="s">
        <v>43</v>
      </c>
      <c r="B484" s="143">
        <v>43673</v>
      </c>
      <c r="C484">
        <v>49</v>
      </c>
      <c r="D484" t="s">
        <v>400</v>
      </c>
      <c r="E484">
        <v>10189</v>
      </c>
    </row>
    <row r="485" spans="1:5" x14ac:dyDescent="0.3">
      <c r="A485" t="s">
        <v>43</v>
      </c>
      <c r="B485" s="143">
        <v>43673</v>
      </c>
      <c r="C485">
        <v>49</v>
      </c>
      <c r="D485" t="s">
        <v>401</v>
      </c>
      <c r="E485">
        <v>1435</v>
      </c>
    </row>
    <row r="486" spans="1:5" x14ac:dyDescent="0.3">
      <c r="A486" t="s">
        <v>43</v>
      </c>
      <c r="B486" s="143">
        <v>43673</v>
      </c>
      <c r="C486">
        <v>49</v>
      </c>
      <c r="D486" t="s">
        <v>402</v>
      </c>
      <c r="E486">
        <v>1512</v>
      </c>
    </row>
    <row r="487" spans="1:5" x14ac:dyDescent="0.3">
      <c r="A487" t="s">
        <v>43</v>
      </c>
      <c r="B487" s="143">
        <v>43673</v>
      </c>
      <c r="C487">
        <v>49</v>
      </c>
      <c r="D487" t="s">
        <v>403</v>
      </c>
      <c r="E487">
        <v>206</v>
      </c>
    </row>
    <row r="488" spans="1:5" x14ac:dyDescent="0.3">
      <c r="A488" t="s">
        <v>43</v>
      </c>
      <c r="B488" s="143">
        <v>43673</v>
      </c>
      <c r="C488">
        <v>49</v>
      </c>
      <c r="D488" t="s">
        <v>404</v>
      </c>
      <c r="E488">
        <v>10</v>
      </c>
    </row>
    <row r="489" spans="1:5" x14ac:dyDescent="0.3">
      <c r="A489" t="s">
        <v>43</v>
      </c>
      <c r="B489" s="143">
        <v>43673</v>
      </c>
      <c r="C489">
        <v>49</v>
      </c>
      <c r="D489" t="s">
        <v>406</v>
      </c>
      <c r="E489">
        <v>5875</v>
      </c>
    </row>
    <row r="490" spans="1:5" x14ac:dyDescent="0.3">
      <c r="A490" t="s">
        <v>43</v>
      </c>
      <c r="B490" s="143">
        <v>43673</v>
      </c>
      <c r="C490">
        <v>49</v>
      </c>
      <c r="D490" t="s">
        <v>407</v>
      </c>
      <c r="E490">
        <v>700</v>
      </c>
    </row>
    <row r="491" spans="1:5" x14ac:dyDescent="0.3">
      <c r="A491" t="s">
        <v>43</v>
      </c>
      <c r="B491" s="143">
        <v>43673</v>
      </c>
      <c r="C491">
        <v>49</v>
      </c>
      <c r="D491" t="s">
        <v>408</v>
      </c>
      <c r="E491">
        <v>501</v>
      </c>
    </row>
    <row r="492" spans="1:5" x14ac:dyDescent="0.3">
      <c r="A492" t="s">
        <v>43</v>
      </c>
      <c r="B492" s="143">
        <v>43673</v>
      </c>
      <c r="C492">
        <v>49</v>
      </c>
      <c r="D492" t="s">
        <v>409</v>
      </c>
      <c r="E492">
        <v>118</v>
      </c>
    </row>
    <row r="493" spans="1:5" x14ac:dyDescent="0.3">
      <c r="A493" t="s">
        <v>43</v>
      </c>
      <c r="B493" s="143">
        <v>43673</v>
      </c>
      <c r="C493">
        <v>49</v>
      </c>
      <c r="D493" t="s">
        <v>410</v>
      </c>
      <c r="E493">
        <v>24</v>
      </c>
    </row>
    <row r="494" spans="1:5" x14ac:dyDescent="0.3">
      <c r="A494" t="s">
        <v>43</v>
      </c>
      <c r="B494" s="143">
        <v>43673</v>
      </c>
      <c r="C494">
        <v>49</v>
      </c>
      <c r="D494" t="s">
        <v>411</v>
      </c>
      <c r="E494">
        <v>1</v>
      </c>
    </row>
    <row r="495" spans="1:5" x14ac:dyDescent="0.3">
      <c r="A495" t="s">
        <v>43</v>
      </c>
      <c r="B495" s="143">
        <v>43708</v>
      </c>
      <c r="C495">
        <v>49</v>
      </c>
      <c r="D495" t="s">
        <v>400</v>
      </c>
      <c r="E495">
        <v>11571</v>
      </c>
    </row>
    <row r="496" spans="1:5" x14ac:dyDescent="0.3">
      <c r="A496" t="s">
        <v>43</v>
      </c>
      <c r="B496" s="143">
        <v>43708</v>
      </c>
      <c r="C496">
        <v>49</v>
      </c>
      <c r="D496" t="s">
        <v>401</v>
      </c>
      <c r="E496">
        <v>1608</v>
      </c>
    </row>
    <row r="497" spans="1:5" x14ac:dyDescent="0.3">
      <c r="A497" t="s">
        <v>43</v>
      </c>
      <c r="B497" s="143">
        <v>43708</v>
      </c>
      <c r="C497">
        <v>49</v>
      </c>
      <c r="D497" t="s">
        <v>402</v>
      </c>
      <c r="E497">
        <v>1716</v>
      </c>
    </row>
    <row r="498" spans="1:5" x14ac:dyDescent="0.3">
      <c r="A498" t="s">
        <v>43</v>
      </c>
      <c r="B498" s="143">
        <v>43708</v>
      </c>
      <c r="C498">
        <v>49</v>
      </c>
      <c r="D498" t="s">
        <v>403</v>
      </c>
      <c r="E498">
        <v>240</v>
      </c>
    </row>
    <row r="499" spans="1:5" x14ac:dyDescent="0.3">
      <c r="A499" t="s">
        <v>43</v>
      </c>
      <c r="B499" s="143">
        <v>43708</v>
      </c>
      <c r="C499">
        <v>49</v>
      </c>
      <c r="D499" t="s">
        <v>404</v>
      </c>
      <c r="E499">
        <v>17</v>
      </c>
    </row>
    <row r="500" spans="1:5" x14ac:dyDescent="0.3">
      <c r="A500" t="s">
        <v>43</v>
      </c>
      <c r="B500" s="143">
        <v>43708</v>
      </c>
      <c r="C500">
        <v>49</v>
      </c>
      <c r="D500" t="s">
        <v>406</v>
      </c>
      <c r="E500">
        <v>6064</v>
      </c>
    </row>
    <row r="501" spans="1:5" x14ac:dyDescent="0.3">
      <c r="A501" t="s">
        <v>43</v>
      </c>
      <c r="B501" s="143">
        <v>43708</v>
      </c>
      <c r="C501">
        <v>49</v>
      </c>
      <c r="D501" t="s">
        <v>407</v>
      </c>
      <c r="E501">
        <v>542</v>
      </c>
    </row>
    <row r="502" spans="1:5" x14ac:dyDescent="0.3">
      <c r="A502" t="s">
        <v>43</v>
      </c>
      <c r="B502" s="143">
        <v>43708</v>
      </c>
      <c r="C502">
        <v>49</v>
      </c>
      <c r="D502" t="s">
        <v>408</v>
      </c>
      <c r="E502">
        <v>555</v>
      </c>
    </row>
    <row r="503" spans="1:5" x14ac:dyDescent="0.3">
      <c r="A503" t="s">
        <v>43</v>
      </c>
      <c r="B503" s="143">
        <v>43708</v>
      </c>
      <c r="C503">
        <v>49</v>
      </c>
      <c r="D503" t="s">
        <v>409</v>
      </c>
      <c r="E503">
        <v>120</v>
      </c>
    </row>
    <row r="504" spans="1:5" x14ac:dyDescent="0.3">
      <c r="A504" t="s">
        <v>43</v>
      </c>
      <c r="B504" s="143">
        <v>43708</v>
      </c>
      <c r="C504">
        <v>49</v>
      </c>
      <c r="D504" t="s">
        <v>410</v>
      </c>
      <c r="E504">
        <v>13</v>
      </c>
    </row>
    <row r="505" spans="1:5" x14ac:dyDescent="0.3">
      <c r="A505" t="s">
        <v>43</v>
      </c>
      <c r="B505" s="143">
        <v>43736</v>
      </c>
      <c r="C505">
        <v>49</v>
      </c>
      <c r="D505" t="s">
        <v>400</v>
      </c>
      <c r="E505">
        <v>12994</v>
      </c>
    </row>
    <row r="506" spans="1:5" x14ac:dyDescent="0.3">
      <c r="A506" t="s">
        <v>43</v>
      </c>
      <c r="B506" s="143">
        <v>43736</v>
      </c>
      <c r="C506">
        <v>49</v>
      </c>
      <c r="D506" t="s">
        <v>401</v>
      </c>
      <c r="E506">
        <v>1908</v>
      </c>
    </row>
    <row r="507" spans="1:5" x14ac:dyDescent="0.3">
      <c r="A507" t="s">
        <v>43</v>
      </c>
      <c r="B507" s="143">
        <v>43736</v>
      </c>
      <c r="C507">
        <v>49</v>
      </c>
      <c r="D507" t="s">
        <v>402</v>
      </c>
      <c r="E507">
        <v>1745</v>
      </c>
    </row>
    <row r="508" spans="1:5" x14ac:dyDescent="0.3">
      <c r="A508" t="s">
        <v>43</v>
      </c>
      <c r="B508" s="143">
        <v>43736</v>
      </c>
      <c r="C508">
        <v>49</v>
      </c>
      <c r="D508" t="s">
        <v>403</v>
      </c>
      <c r="E508">
        <v>244</v>
      </c>
    </row>
    <row r="509" spans="1:5" x14ac:dyDescent="0.3">
      <c r="A509" t="s">
        <v>43</v>
      </c>
      <c r="B509" s="143">
        <v>43736</v>
      </c>
      <c r="C509">
        <v>49</v>
      </c>
      <c r="D509" t="s">
        <v>404</v>
      </c>
      <c r="E509">
        <v>11</v>
      </c>
    </row>
    <row r="510" spans="1:5" x14ac:dyDescent="0.3">
      <c r="A510" t="s">
        <v>43</v>
      </c>
      <c r="B510" s="143">
        <v>43736</v>
      </c>
      <c r="C510">
        <v>49</v>
      </c>
      <c r="D510" t="s">
        <v>406</v>
      </c>
      <c r="E510">
        <v>5643</v>
      </c>
    </row>
    <row r="511" spans="1:5" x14ac:dyDescent="0.3">
      <c r="A511" t="s">
        <v>43</v>
      </c>
      <c r="B511" s="143">
        <v>43736</v>
      </c>
      <c r="C511">
        <v>49</v>
      </c>
      <c r="D511" t="s">
        <v>407</v>
      </c>
      <c r="E511">
        <v>507</v>
      </c>
    </row>
    <row r="512" spans="1:5" x14ac:dyDescent="0.3">
      <c r="A512" t="s">
        <v>43</v>
      </c>
      <c r="B512" s="143">
        <v>43736</v>
      </c>
      <c r="C512">
        <v>49</v>
      </c>
      <c r="D512" t="s">
        <v>408</v>
      </c>
      <c r="E512">
        <v>552</v>
      </c>
    </row>
    <row r="513" spans="1:5" x14ac:dyDescent="0.3">
      <c r="A513" t="s">
        <v>43</v>
      </c>
      <c r="B513" s="143">
        <v>43736</v>
      </c>
      <c r="C513">
        <v>49</v>
      </c>
      <c r="D513" t="s">
        <v>409</v>
      </c>
      <c r="E513">
        <v>110</v>
      </c>
    </row>
    <row r="514" spans="1:5" x14ac:dyDescent="0.3">
      <c r="A514" t="s">
        <v>43</v>
      </c>
      <c r="B514" s="143">
        <v>43736</v>
      </c>
      <c r="C514">
        <v>49</v>
      </c>
      <c r="D514" t="s">
        <v>410</v>
      </c>
      <c r="E514">
        <v>15</v>
      </c>
    </row>
    <row r="515" spans="1:5" x14ac:dyDescent="0.3">
      <c r="A515" t="s">
        <v>43</v>
      </c>
      <c r="B515" s="143">
        <v>43764</v>
      </c>
      <c r="C515">
        <v>49</v>
      </c>
      <c r="D515" t="s">
        <v>400</v>
      </c>
      <c r="E515">
        <v>16004</v>
      </c>
    </row>
    <row r="516" spans="1:5" x14ac:dyDescent="0.3">
      <c r="A516" t="s">
        <v>43</v>
      </c>
      <c r="B516" s="143">
        <v>43764</v>
      </c>
      <c r="C516">
        <v>49</v>
      </c>
      <c r="D516" t="s">
        <v>401</v>
      </c>
      <c r="E516">
        <v>2460</v>
      </c>
    </row>
    <row r="517" spans="1:5" x14ac:dyDescent="0.3">
      <c r="A517" t="s">
        <v>43</v>
      </c>
      <c r="B517" s="143">
        <v>43764</v>
      </c>
      <c r="C517">
        <v>49</v>
      </c>
      <c r="D517" t="s">
        <v>402</v>
      </c>
      <c r="E517">
        <v>1752</v>
      </c>
    </row>
    <row r="518" spans="1:5" x14ac:dyDescent="0.3">
      <c r="A518" t="s">
        <v>43</v>
      </c>
      <c r="B518" s="143">
        <v>43764</v>
      </c>
      <c r="C518">
        <v>49</v>
      </c>
      <c r="D518" t="s">
        <v>403</v>
      </c>
      <c r="E518">
        <v>224</v>
      </c>
    </row>
    <row r="519" spans="1:5" x14ac:dyDescent="0.3">
      <c r="A519" t="s">
        <v>43</v>
      </c>
      <c r="B519" s="143">
        <v>43764</v>
      </c>
      <c r="C519">
        <v>49</v>
      </c>
      <c r="D519" t="s">
        <v>404</v>
      </c>
      <c r="E519">
        <v>20</v>
      </c>
    </row>
    <row r="520" spans="1:5" x14ac:dyDescent="0.3">
      <c r="A520" t="s">
        <v>43</v>
      </c>
      <c r="B520" s="143">
        <v>43764</v>
      </c>
      <c r="C520">
        <v>49</v>
      </c>
      <c r="D520" t="s">
        <v>406</v>
      </c>
      <c r="E520">
        <v>5745</v>
      </c>
    </row>
    <row r="521" spans="1:5" x14ac:dyDescent="0.3">
      <c r="A521" t="s">
        <v>43</v>
      </c>
      <c r="B521" s="143">
        <v>43764</v>
      </c>
      <c r="C521">
        <v>49</v>
      </c>
      <c r="D521" t="s">
        <v>407</v>
      </c>
      <c r="E521">
        <v>625</v>
      </c>
    </row>
    <row r="522" spans="1:5" x14ac:dyDescent="0.3">
      <c r="A522" t="s">
        <v>43</v>
      </c>
      <c r="B522" s="143">
        <v>43764</v>
      </c>
      <c r="C522">
        <v>49</v>
      </c>
      <c r="D522" t="s">
        <v>408</v>
      </c>
      <c r="E522">
        <v>548</v>
      </c>
    </row>
    <row r="523" spans="1:5" x14ac:dyDescent="0.3">
      <c r="A523" t="s">
        <v>43</v>
      </c>
      <c r="B523" s="143">
        <v>43764</v>
      </c>
      <c r="C523">
        <v>49</v>
      </c>
      <c r="D523" t="s">
        <v>409</v>
      </c>
      <c r="E523">
        <v>106</v>
      </c>
    </row>
    <row r="524" spans="1:5" x14ac:dyDescent="0.3">
      <c r="A524" t="s">
        <v>43</v>
      </c>
      <c r="B524" s="143">
        <v>43764</v>
      </c>
      <c r="C524">
        <v>49</v>
      </c>
      <c r="D524" t="s">
        <v>410</v>
      </c>
      <c r="E524">
        <v>8</v>
      </c>
    </row>
    <row r="525" spans="1:5" x14ac:dyDescent="0.3">
      <c r="A525" t="s">
        <v>43</v>
      </c>
      <c r="B525" s="143">
        <v>43799</v>
      </c>
      <c r="C525">
        <v>49</v>
      </c>
      <c r="D525" t="s">
        <v>400</v>
      </c>
      <c r="E525">
        <v>16275</v>
      </c>
    </row>
    <row r="526" spans="1:5" x14ac:dyDescent="0.3">
      <c r="A526" t="s">
        <v>43</v>
      </c>
      <c r="B526" s="143">
        <v>43799</v>
      </c>
      <c r="C526">
        <v>49</v>
      </c>
      <c r="D526" t="s">
        <v>401</v>
      </c>
      <c r="E526">
        <v>2327</v>
      </c>
    </row>
    <row r="527" spans="1:5" x14ac:dyDescent="0.3">
      <c r="A527" t="s">
        <v>43</v>
      </c>
      <c r="B527" s="143">
        <v>43799</v>
      </c>
      <c r="C527">
        <v>49</v>
      </c>
      <c r="D527" t="s">
        <v>402</v>
      </c>
      <c r="E527">
        <v>1693</v>
      </c>
    </row>
    <row r="528" spans="1:5" x14ac:dyDescent="0.3">
      <c r="A528" t="s">
        <v>43</v>
      </c>
      <c r="B528" s="143">
        <v>43799</v>
      </c>
      <c r="C528">
        <v>49</v>
      </c>
      <c r="D528" t="s">
        <v>403</v>
      </c>
      <c r="E528">
        <v>233</v>
      </c>
    </row>
    <row r="529" spans="1:5" x14ac:dyDescent="0.3">
      <c r="A529" t="s">
        <v>43</v>
      </c>
      <c r="B529" s="143">
        <v>43799</v>
      </c>
      <c r="C529">
        <v>49</v>
      </c>
      <c r="D529" t="s">
        <v>404</v>
      </c>
      <c r="E529">
        <v>14</v>
      </c>
    </row>
    <row r="530" spans="1:5" x14ac:dyDescent="0.3">
      <c r="A530" t="s">
        <v>43</v>
      </c>
      <c r="B530" s="143">
        <v>43799</v>
      </c>
      <c r="C530">
        <v>49</v>
      </c>
      <c r="D530" t="s">
        <v>406</v>
      </c>
      <c r="E530">
        <v>6514</v>
      </c>
    </row>
    <row r="531" spans="1:5" x14ac:dyDescent="0.3">
      <c r="A531" t="s">
        <v>43</v>
      </c>
      <c r="B531" s="143">
        <v>43799</v>
      </c>
      <c r="C531">
        <v>49</v>
      </c>
      <c r="D531" t="s">
        <v>407</v>
      </c>
      <c r="E531">
        <v>744</v>
      </c>
    </row>
    <row r="532" spans="1:5" x14ac:dyDescent="0.3">
      <c r="A532" t="s">
        <v>43</v>
      </c>
      <c r="B532" s="143">
        <v>43799</v>
      </c>
      <c r="C532">
        <v>49</v>
      </c>
      <c r="D532" t="s">
        <v>408</v>
      </c>
      <c r="E532">
        <v>481</v>
      </c>
    </row>
    <row r="533" spans="1:5" x14ac:dyDescent="0.3">
      <c r="A533" t="s">
        <v>43</v>
      </c>
      <c r="B533" s="143">
        <v>43799</v>
      </c>
      <c r="C533">
        <v>49</v>
      </c>
      <c r="D533" t="s">
        <v>409</v>
      </c>
      <c r="E533">
        <v>93</v>
      </c>
    </row>
    <row r="534" spans="1:5" x14ac:dyDescent="0.3">
      <c r="A534" t="s">
        <v>43</v>
      </c>
      <c r="B534" s="143">
        <v>43799</v>
      </c>
      <c r="C534">
        <v>49</v>
      </c>
      <c r="D534" t="s">
        <v>410</v>
      </c>
      <c r="E534">
        <v>10</v>
      </c>
    </row>
    <row r="535" spans="1:5" x14ac:dyDescent="0.3">
      <c r="A535" t="s">
        <v>43</v>
      </c>
      <c r="B535" s="143">
        <v>43820</v>
      </c>
      <c r="C535">
        <v>49</v>
      </c>
      <c r="D535" t="s">
        <v>400</v>
      </c>
      <c r="E535">
        <v>14504</v>
      </c>
    </row>
    <row r="536" spans="1:5" x14ac:dyDescent="0.3">
      <c r="A536" t="s">
        <v>43</v>
      </c>
      <c r="B536" s="143">
        <v>43820</v>
      </c>
      <c r="C536">
        <v>49</v>
      </c>
      <c r="D536" t="s">
        <v>401</v>
      </c>
      <c r="E536">
        <v>2123</v>
      </c>
    </row>
    <row r="537" spans="1:5" x14ac:dyDescent="0.3">
      <c r="A537" t="s">
        <v>43</v>
      </c>
      <c r="B537" s="143">
        <v>43820</v>
      </c>
      <c r="C537">
        <v>49</v>
      </c>
      <c r="D537" t="s">
        <v>402</v>
      </c>
      <c r="E537">
        <v>1755</v>
      </c>
    </row>
    <row r="538" spans="1:5" x14ac:dyDescent="0.3">
      <c r="A538" t="s">
        <v>43</v>
      </c>
      <c r="B538" s="143">
        <v>43820</v>
      </c>
      <c r="C538">
        <v>49</v>
      </c>
      <c r="D538" t="s">
        <v>403</v>
      </c>
      <c r="E538">
        <v>222</v>
      </c>
    </row>
    <row r="539" spans="1:5" x14ac:dyDescent="0.3">
      <c r="A539" t="s">
        <v>43</v>
      </c>
      <c r="B539" s="143">
        <v>43820</v>
      </c>
      <c r="C539">
        <v>49</v>
      </c>
      <c r="D539" t="s">
        <v>404</v>
      </c>
      <c r="E539">
        <v>13</v>
      </c>
    </row>
    <row r="540" spans="1:5" x14ac:dyDescent="0.3">
      <c r="A540" t="s">
        <v>43</v>
      </c>
      <c r="B540" s="143">
        <v>43820</v>
      </c>
      <c r="C540">
        <v>49</v>
      </c>
      <c r="D540" t="s">
        <v>406</v>
      </c>
      <c r="E540">
        <v>6270</v>
      </c>
    </row>
    <row r="541" spans="1:5" x14ac:dyDescent="0.3">
      <c r="A541" t="s">
        <v>43</v>
      </c>
      <c r="B541" s="143">
        <v>43820</v>
      </c>
      <c r="C541">
        <v>49</v>
      </c>
      <c r="D541" t="s">
        <v>407</v>
      </c>
      <c r="E541">
        <v>842</v>
      </c>
    </row>
    <row r="542" spans="1:5" x14ac:dyDescent="0.3">
      <c r="A542" t="s">
        <v>43</v>
      </c>
      <c r="B542" s="143">
        <v>43820</v>
      </c>
      <c r="C542">
        <v>49</v>
      </c>
      <c r="D542" t="s">
        <v>408</v>
      </c>
      <c r="E542">
        <v>610</v>
      </c>
    </row>
    <row r="543" spans="1:5" x14ac:dyDescent="0.3">
      <c r="A543" t="s">
        <v>43</v>
      </c>
      <c r="B543" s="143">
        <v>43820</v>
      </c>
      <c r="C543">
        <v>49</v>
      </c>
      <c r="D543" t="s">
        <v>409</v>
      </c>
      <c r="E543">
        <v>143</v>
      </c>
    </row>
    <row r="544" spans="1:5" x14ac:dyDescent="0.3">
      <c r="A544" t="s">
        <v>43</v>
      </c>
      <c r="B544" s="143">
        <v>43820</v>
      </c>
      <c r="C544">
        <v>49</v>
      </c>
      <c r="D544" t="s">
        <v>410</v>
      </c>
      <c r="E544">
        <v>16</v>
      </c>
    </row>
    <row r="545" spans="1:5" x14ac:dyDescent="0.3">
      <c r="A545" t="s">
        <v>43</v>
      </c>
      <c r="B545" s="143">
        <v>43855</v>
      </c>
      <c r="C545">
        <v>49</v>
      </c>
      <c r="D545" t="s">
        <v>400</v>
      </c>
      <c r="E545">
        <v>14302</v>
      </c>
    </row>
    <row r="546" spans="1:5" x14ac:dyDescent="0.3">
      <c r="A546" t="s">
        <v>43</v>
      </c>
      <c r="B546" s="143">
        <v>43855</v>
      </c>
      <c r="C546">
        <v>49</v>
      </c>
      <c r="D546" t="s">
        <v>401</v>
      </c>
      <c r="E546">
        <v>2026</v>
      </c>
    </row>
    <row r="547" spans="1:5" x14ac:dyDescent="0.3">
      <c r="A547" t="s">
        <v>43</v>
      </c>
      <c r="B547" s="143">
        <v>43855</v>
      </c>
      <c r="C547">
        <v>49</v>
      </c>
      <c r="D547" t="s">
        <v>402</v>
      </c>
      <c r="E547">
        <v>1933</v>
      </c>
    </row>
    <row r="548" spans="1:5" x14ac:dyDescent="0.3">
      <c r="A548" t="s">
        <v>43</v>
      </c>
      <c r="B548" s="143">
        <v>43855</v>
      </c>
      <c r="C548">
        <v>49</v>
      </c>
      <c r="D548" t="s">
        <v>403</v>
      </c>
      <c r="E548">
        <v>256</v>
      </c>
    </row>
    <row r="549" spans="1:5" x14ac:dyDescent="0.3">
      <c r="A549" t="s">
        <v>43</v>
      </c>
      <c r="B549" s="143">
        <v>43855</v>
      </c>
      <c r="C549">
        <v>49</v>
      </c>
      <c r="D549" t="s">
        <v>404</v>
      </c>
      <c r="E549">
        <v>30</v>
      </c>
    </row>
    <row r="550" spans="1:5" x14ac:dyDescent="0.3">
      <c r="A550" t="s">
        <v>43</v>
      </c>
      <c r="B550" s="143">
        <v>43855</v>
      </c>
      <c r="C550">
        <v>49</v>
      </c>
      <c r="D550" t="s">
        <v>405</v>
      </c>
      <c r="E550">
        <v>1</v>
      </c>
    </row>
    <row r="551" spans="1:5" x14ac:dyDescent="0.3">
      <c r="A551" t="s">
        <v>43</v>
      </c>
      <c r="B551" s="143">
        <v>43855</v>
      </c>
      <c r="C551">
        <v>49</v>
      </c>
      <c r="D551" t="s">
        <v>406</v>
      </c>
      <c r="E551">
        <v>7559</v>
      </c>
    </row>
    <row r="552" spans="1:5" x14ac:dyDescent="0.3">
      <c r="A552" t="s">
        <v>43</v>
      </c>
      <c r="B552" s="143">
        <v>43855</v>
      </c>
      <c r="C552">
        <v>49</v>
      </c>
      <c r="D552" t="s">
        <v>407</v>
      </c>
      <c r="E552">
        <v>1217</v>
      </c>
    </row>
    <row r="553" spans="1:5" x14ac:dyDescent="0.3">
      <c r="A553" t="s">
        <v>43</v>
      </c>
      <c r="B553" s="143">
        <v>43855</v>
      </c>
      <c r="C553">
        <v>49</v>
      </c>
      <c r="D553" t="s">
        <v>408</v>
      </c>
      <c r="E553">
        <v>662</v>
      </c>
    </row>
    <row r="554" spans="1:5" x14ac:dyDescent="0.3">
      <c r="A554" t="s">
        <v>43</v>
      </c>
      <c r="B554" s="143">
        <v>43855</v>
      </c>
      <c r="C554">
        <v>49</v>
      </c>
      <c r="D554" t="s">
        <v>409</v>
      </c>
      <c r="E554">
        <v>138</v>
      </c>
    </row>
    <row r="555" spans="1:5" x14ac:dyDescent="0.3">
      <c r="A555" t="s">
        <v>43</v>
      </c>
      <c r="B555" s="143">
        <v>43855</v>
      </c>
      <c r="C555">
        <v>49</v>
      </c>
      <c r="D555" t="s">
        <v>410</v>
      </c>
      <c r="E555">
        <v>15</v>
      </c>
    </row>
    <row r="556" spans="1:5" x14ac:dyDescent="0.3">
      <c r="A556" t="s">
        <v>43</v>
      </c>
      <c r="B556" s="143">
        <v>43890</v>
      </c>
      <c r="C556">
        <v>49</v>
      </c>
      <c r="D556" t="s">
        <v>400</v>
      </c>
      <c r="E556">
        <v>13253</v>
      </c>
    </row>
    <row r="557" spans="1:5" x14ac:dyDescent="0.3">
      <c r="A557" t="s">
        <v>43</v>
      </c>
      <c r="B557" s="143">
        <v>43890</v>
      </c>
      <c r="C557">
        <v>49</v>
      </c>
      <c r="D557" t="s">
        <v>401</v>
      </c>
      <c r="E557">
        <v>1939</v>
      </c>
    </row>
    <row r="558" spans="1:5" x14ac:dyDescent="0.3">
      <c r="A558" t="s">
        <v>43</v>
      </c>
      <c r="B558" s="143">
        <v>43890</v>
      </c>
      <c r="C558">
        <v>49</v>
      </c>
      <c r="D558" t="s">
        <v>402</v>
      </c>
      <c r="E558">
        <v>1552</v>
      </c>
    </row>
    <row r="559" spans="1:5" x14ac:dyDescent="0.3">
      <c r="A559" t="s">
        <v>43</v>
      </c>
      <c r="B559" s="143">
        <v>43890</v>
      </c>
      <c r="C559">
        <v>49</v>
      </c>
      <c r="D559" t="s">
        <v>403</v>
      </c>
      <c r="E559">
        <v>176</v>
      </c>
    </row>
    <row r="560" spans="1:5" x14ac:dyDescent="0.3">
      <c r="A560" t="s">
        <v>43</v>
      </c>
      <c r="B560" s="143">
        <v>43890</v>
      </c>
      <c r="C560">
        <v>49</v>
      </c>
      <c r="D560" t="s">
        <v>404</v>
      </c>
      <c r="E560">
        <v>11</v>
      </c>
    </row>
    <row r="561" spans="1:5" x14ac:dyDescent="0.3">
      <c r="A561" t="s">
        <v>43</v>
      </c>
      <c r="B561" s="143">
        <v>43890</v>
      </c>
      <c r="C561">
        <v>49</v>
      </c>
      <c r="D561" t="s">
        <v>406</v>
      </c>
      <c r="E561">
        <v>8883</v>
      </c>
    </row>
    <row r="562" spans="1:5" x14ac:dyDescent="0.3">
      <c r="A562" t="s">
        <v>43</v>
      </c>
      <c r="B562" s="143">
        <v>43890</v>
      </c>
      <c r="C562">
        <v>49</v>
      </c>
      <c r="D562" t="s">
        <v>407</v>
      </c>
      <c r="E562">
        <v>1065</v>
      </c>
    </row>
    <row r="563" spans="1:5" x14ac:dyDescent="0.3">
      <c r="A563" t="s">
        <v>43</v>
      </c>
      <c r="B563" s="143">
        <v>43890</v>
      </c>
      <c r="C563">
        <v>49</v>
      </c>
      <c r="D563" t="s">
        <v>408</v>
      </c>
      <c r="E563">
        <v>685</v>
      </c>
    </row>
    <row r="564" spans="1:5" x14ac:dyDescent="0.3">
      <c r="A564" t="s">
        <v>43</v>
      </c>
      <c r="B564" s="143">
        <v>43890</v>
      </c>
      <c r="C564">
        <v>49</v>
      </c>
      <c r="D564" t="s">
        <v>409</v>
      </c>
      <c r="E564">
        <v>136</v>
      </c>
    </row>
    <row r="565" spans="1:5" x14ac:dyDescent="0.3">
      <c r="A565" t="s">
        <v>43</v>
      </c>
      <c r="B565" s="143">
        <v>43890</v>
      </c>
      <c r="C565">
        <v>49</v>
      </c>
      <c r="D565" t="s">
        <v>410</v>
      </c>
      <c r="E565">
        <v>26</v>
      </c>
    </row>
    <row r="566" spans="1:5" x14ac:dyDescent="0.3">
      <c r="A566" t="s">
        <v>43</v>
      </c>
      <c r="B566" s="143">
        <v>43918</v>
      </c>
      <c r="C566">
        <v>49</v>
      </c>
      <c r="D566" t="s">
        <v>400</v>
      </c>
      <c r="E566">
        <v>17333</v>
      </c>
    </row>
    <row r="567" spans="1:5" x14ac:dyDescent="0.3">
      <c r="A567" t="s">
        <v>43</v>
      </c>
      <c r="B567" s="143">
        <v>43918</v>
      </c>
      <c r="C567">
        <v>49</v>
      </c>
      <c r="D567" t="s">
        <v>401</v>
      </c>
      <c r="E567">
        <v>2153</v>
      </c>
    </row>
    <row r="568" spans="1:5" x14ac:dyDescent="0.3">
      <c r="A568" t="s">
        <v>43</v>
      </c>
      <c r="B568" s="143">
        <v>43918</v>
      </c>
      <c r="C568">
        <v>49</v>
      </c>
      <c r="D568" t="s">
        <v>402</v>
      </c>
      <c r="E568">
        <v>2196</v>
      </c>
    </row>
    <row r="569" spans="1:5" x14ac:dyDescent="0.3">
      <c r="A569" t="s">
        <v>43</v>
      </c>
      <c r="B569" s="143">
        <v>43918</v>
      </c>
      <c r="C569">
        <v>49</v>
      </c>
      <c r="D569" t="s">
        <v>403</v>
      </c>
      <c r="E569">
        <v>267</v>
      </c>
    </row>
    <row r="570" spans="1:5" x14ac:dyDescent="0.3">
      <c r="A570" t="s">
        <v>43</v>
      </c>
      <c r="B570" s="143">
        <v>43918</v>
      </c>
      <c r="C570">
        <v>49</v>
      </c>
      <c r="D570" t="s">
        <v>404</v>
      </c>
      <c r="E570">
        <v>16</v>
      </c>
    </row>
    <row r="571" spans="1:5" x14ac:dyDescent="0.3">
      <c r="A571" t="s">
        <v>43</v>
      </c>
      <c r="B571" s="143">
        <v>43918</v>
      </c>
      <c r="C571">
        <v>49</v>
      </c>
      <c r="D571" t="s">
        <v>406</v>
      </c>
      <c r="E571">
        <v>11346</v>
      </c>
    </row>
    <row r="572" spans="1:5" x14ac:dyDescent="0.3">
      <c r="A572" t="s">
        <v>43</v>
      </c>
      <c r="B572" s="143">
        <v>43918</v>
      </c>
      <c r="C572">
        <v>49</v>
      </c>
      <c r="D572" t="s">
        <v>407</v>
      </c>
      <c r="E572">
        <v>1149</v>
      </c>
    </row>
    <row r="573" spans="1:5" x14ac:dyDescent="0.3">
      <c r="A573" t="s">
        <v>43</v>
      </c>
      <c r="B573" s="143">
        <v>43918</v>
      </c>
      <c r="C573">
        <v>49</v>
      </c>
      <c r="D573" t="s">
        <v>408</v>
      </c>
      <c r="E573">
        <v>994</v>
      </c>
    </row>
    <row r="574" spans="1:5" x14ac:dyDescent="0.3">
      <c r="A574" t="s">
        <v>43</v>
      </c>
      <c r="B574" s="143">
        <v>43918</v>
      </c>
      <c r="C574">
        <v>49</v>
      </c>
      <c r="D574" t="s">
        <v>409</v>
      </c>
      <c r="E574">
        <v>208</v>
      </c>
    </row>
    <row r="575" spans="1:5" x14ac:dyDescent="0.3">
      <c r="A575" t="s">
        <v>43</v>
      </c>
      <c r="B575" s="143">
        <v>43918</v>
      </c>
      <c r="C575">
        <v>49</v>
      </c>
      <c r="D575" t="s">
        <v>410</v>
      </c>
      <c r="E575">
        <v>31</v>
      </c>
    </row>
    <row r="576" spans="1:5" x14ac:dyDescent="0.3">
      <c r="A576" t="s">
        <v>46</v>
      </c>
      <c r="B576" s="143">
        <v>43554</v>
      </c>
      <c r="C576">
        <v>49</v>
      </c>
      <c r="D576" t="s">
        <v>400</v>
      </c>
      <c r="E576">
        <v>19416</v>
      </c>
    </row>
    <row r="577" spans="1:5" x14ac:dyDescent="0.3">
      <c r="A577" t="s">
        <v>46</v>
      </c>
      <c r="B577" s="143">
        <v>43554</v>
      </c>
      <c r="C577">
        <v>49</v>
      </c>
      <c r="D577" t="s">
        <v>401</v>
      </c>
      <c r="E577">
        <v>8625</v>
      </c>
    </row>
    <row r="578" spans="1:5" x14ac:dyDescent="0.3">
      <c r="A578" t="s">
        <v>46</v>
      </c>
      <c r="B578" s="143">
        <v>43554</v>
      </c>
      <c r="C578">
        <v>49</v>
      </c>
      <c r="D578" t="s">
        <v>402</v>
      </c>
      <c r="E578">
        <v>1684</v>
      </c>
    </row>
    <row r="579" spans="1:5" x14ac:dyDescent="0.3">
      <c r="A579" t="s">
        <v>46</v>
      </c>
      <c r="B579" s="143">
        <v>43554</v>
      </c>
      <c r="C579">
        <v>49</v>
      </c>
      <c r="D579" t="s">
        <v>403</v>
      </c>
      <c r="E579">
        <v>176</v>
      </c>
    </row>
    <row r="580" spans="1:5" x14ac:dyDescent="0.3">
      <c r="A580" t="s">
        <v>46</v>
      </c>
      <c r="B580" s="143">
        <v>43554</v>
      </c>
      <c r="C580">
        <v>49</v>
      </c>
      <c r="D580" t="s">
        <v>404</v>
      </c>
      <c r="E580">
        <v>12</v>
      </c>
    </row>
    <row r="581" spans="1:5" x14ac:dyDescent="0.3">
      <c r="A581" t="s">
        <v>46</v>
      </c>
      <c r="B581" s="143">
        <v>43554</v>
      </c>
      <c r="C581">
        <v>49</v>
      </c>
      <c r="D581" t="s">
        <v>406</v>
      </c>
      <c r="E581">
        <v>11562</v>
      </c>
    </row>
    <row r="582" spans="1:5" x14ac:dyDescent="0.3">
      <c r="A582" t="s">
        <v>46</v>
      </c>
      <c r="B582" s="143">
        <v>43554</v>
      </c>
      <c r="C582">
        <v>49</v>
      </c>
      <c r="D582" t="s">
        <v>407</v>
      </c>
      <c r="E582">
        <v>5631</v>
      </c>
    </row>
    <row r="583" spans="1:5" x14ac:dyDescent="0.3">
      <c r="A583" t="s">
        <v>46</v>
      </c>
      <c r="B583" s="143">
        <v>43554</v>
      </c>
      <c r="C583">
        <v>49</v>
      </c>
      <c r="D583" t="s">
        <v>408</v>
      </c>
      <c r="E583">
        <v>337</v>
      </c>
    </row>
    <row r="584" spans="1:5" x14ac:dyDescent="0.3">
      <c r="A584" t="s">
        <v>46</v>
      </c>
      <c r="B584" s="143">
        <v>43554</v>
      </c>
      <c r="C584">
        <v>49</v>
      </c>
      <c r="D584" t="s">
        <v>409</v>
      </c>
      <c r="E584">
        <v>93</v>
      </c>
    </row>
    <row r="585" spans="1:5" x14ac:dyDescent="0.3">
      <c r="A585" t="s">
        <v>46</v>
      </c>
      <c r="B585" s="143">
        <v>43554</v>
      </c>
      <c r="C585">
        <v>49</v>
      </c>
      <c r="D585" t="s">
        <v>410</v>
      </c>
      <c r="E585">
        <v>14</v>
      </c>
    </row>
    <row r="586" spans="1:5" x14ac:dyDescent="0.3">
      <c r="A586" t="s">
        <v>46</v>
      </c>
      <c r="B586" s="143">
        <v>43582</v>
      </c>
      <c r="C586">
        <v>49</v>
      </c>
      <c r="D586" t="s">
        <v>400</v>
      </c>
      <c r="E586">
        <v>19623</v>
      </c>
    </row>
    <row r="587" spans="1:5" x14ac:dyDescent="0.3">
      <c r="A587" t="s">
        <v>46</v>
      </c>
      <c r="B587" s="143">
        <v>43582</v>
      </c>
      <c r="C587">
        <v>49</v>
      </c>
      <c r="D587" t="s">
        <v>401</v>
      </c>
      <c r="E587">
        <v>8706</v>
      </c>
    </row>
    <row r="588" spans="1:5" x14ac:dyDescent="0.3">
      <c r="A588" t="s">
        <v>46</v>
      </c>
      <c r="B588" s="143">
        <v>43582</v>
      </c>
      <c r="C588">
        <v>49</v>
      </c>
      <c r="D588" t="s">
        <v>402</v>
      </c>
      <c r="E588">
        <v>1782</v>
      </c>
    </row>
    <row r="589" spans="1:5" x14ac:dyDescent="0.3">
      <c r="A589" t="s">
        <v>46</v>
      </c>
      <c r="B589" s="143">
        <v>43582</v>
      </c>
      <c r="C589">
        <v>49</v>
      </c>
      <c r="D589" t="s">
        <v>403</v>
      </c>
      <c r="E589">
        <v>184</v>
      </c>
    </row>
    <row r="590" spans="1:5" x14ac:dyDescent="0.3">
      <c r="A590" t="s">
        <v>46</v>
      </c>
      <c r="B590" s="143">
        <v>43582</v>
      </c>
      <c r="C590">
        <v>49</v>
      </c>
      <c r="D590" t="s">
        <v>404</v>
      </c>
      <c r="E590">
        <v>15</v>
      </c>
    </row>
    <row r="591" spans="1:5" x14ac:dyDescent="0.3">
      <c r="A591" t="s">
        <v>46</v>
      </c>
      <c r="B591" s="143">
        <v>43582</v>
      </c>
      <c r="C591">
        <v>49</v>
      </c>
      <c r="D591" t="s">
        <v>406</v>
      </c>
      <c r="E591">
        <v>12789</v>
      </c>
    </row>
    <row r="592" spans="1:5" x14ac:dyDescent="0.3">
      <c r="A592" t="s">
        <v>46</v>
      </c>
      <c r="B592" s="143">
        <v>43582</v>
      </c>
      <c r="C592">
        <v>49</v>
      </c>
      <c r="D592" t="s">
        <v>407</v>
      </c>
      <c r="E592">
        <v>6170</v>
      </c>
    </row>
    <row r="593" spans="1:5" x14ac:dyDescent="0.3">
      <c r="A593" t="s">
        <v>46</v>
      </c>
      <c r="B593" s="143">
        <v>43582</v>
      </c>
      <c r="C593">
        <v>49</v>
      </c>
      <c r="D593" t="s">
        <v>408</v>
      </c>
      <c r="E593">
        <v>437</v>
      </c>
    </row>
    <row r="594" spans="1:5" x14ac:dyDescent="0.3">
      <c r="A594" t="s">
        <v>46</v>
      </c>
      <c r="B594" s="143">
        <v>43582</v>
      </c>
      <c r="C594">
        <v>49</v>
      </c>
      <c r="D594" t="s">
        <v>409</v>
      </c>
      <c r="E594">
        <v>122</v>
      </c>
    </row>
    <row r="595" spans="1:5" x14ac:dyDescent="0.3">
      <c r="A595" t="s">
        <v>46</v>
      </c>
      <c r="B595" s="143">
        <v>43582</v>
      </c>
      <c r="C595">
        <v>49</v>
      </c>
      <c r="D595" t="s">
        <v>410</v>
      </c>
      <c r="E595">
        <v>14</v>
      </c>
    </row>
    <row r="596" spans="1:5" x14ac:dyDescent="0.3">
      <c r="A596" t="s">
        <v>46</v>
      </c>
      <c r="B596" s="143">
        <v>43610</v>
      </c>
      <c r="C596">
        <v>49</v>
      </c>
      <c r="D596" t="s">
        <v>400</v>
      </c>
      <c r="E596">
        <v>19427</v>
      </c>
    </row>
    <row r="597" spans="1:5" x14ac:dyDescent="0.3">
      <c r="A597" t="s">
        <v>46</v>
      </c>
      <c r="B597" s="143">
        <v>43610</v>
      </c>
      <c r="C597">
        <v>49</v>
      </c>
      <c r="D597" t="s">
        <v>401</v>
      </c>
      <c r="E597">
        <v>8325</v>
      </c>
    </row>
    <row r="598" spans="1:5" x14ac:dyDescent="0.3">
      <c r="A598" t="s">
        <v>46</v>
      </c>
      <c r="B598" s="143">
        <v>43610</v>
      </c>
      <c r="C598">
        <v>49</v>
      </c>
      <c r="D598" t="s">
        <v>402</v>
      </c>
      <c r="E598">
        <v>1805</v>
      </c>
    </row>
    <row r="599" spans="1:5" x14ac:dyDescent="0.3">
      <c r="A599" t="s">
        <v>46</v>
      </c>
      <c r="B599" s="143">
        <v>43610</v>
      </c>
      <c r="C599">
        <v>49</v>
      </c>
      <c r="D599" t="s">
        <v>403</v>
      </c>
      <c r="E599">
        <v>172</v>
      </c>
    </row>
    <row r="600" spans="1:5" x14ac:dyDescent="0.3">
      <c r="A600" t="s">
        <v>46</v>
      </c>
      <c r="B600" s="143">
        <v>43610</v>
      </c>
      <c r="C600">
        <v>49</v>
      </c>
      <c r="D600" t="s">
        <v>404</v>
      </c>
      <c r="E600">
        <v>20</v>
      </c>
    </row>
    <row r="601" spans="1:5" x14ac:dyDescent="0.3">
      <c r="A601" t="s">
        <v>46</v>
      </c>
      <c r="B601" s="143">
        <v>43610</v>
      </c>
      <c r="C601">
        <v>49</v>
      </c>
      <c r="D601" t="s">
        <v>406</v>
      </c>
      <c r="E601">
        <v>14421</v>
      </c>
    </row>
    <row r="602" spans="1:5" x14ac:dyDescent="0.3">
      <c r="A602" t="s">
        <v>46</v>
      </c>
      <c r="B602" s="143">
        <v>43610</v>
      </c>
      <c r="C602">
        <v>49</v>
      </c>
      <c r="D602" t="s">
        <v>407</v>
      </c>
      <c r="E602">
        <v>5648</v>
      </c>
    </row>
    <row r="603" spans="1:5" x14ac:dyDescent="0.3">
      <c r="A603" t="s">
        <v>46</v>
      </c>
      <c r="B603" s="143">
        <v>43610</v>
      </c>
      <c r="C603">
        <v>49</v>
      </c>
      <c r="D603" t="s">
        <v>408</v>
      </c>
      <c r="E603">
        <v>518</v>
      </c>
    </row>
    <row r="604" spans="1:5" x14ac:dyDescent="0.3">
      <c r="A604" t="s">
        <v>46</v>
      </c>
      <c r="B604" s="143">
        <v>43610</v>
      </c>
      <c r="C604">
        <v>49</v>
      </c>
      <c r="D604" t="s">
        <v>409</v>
      </c>
      <c r="E604">
        <v>114</v>
      </c>
    </row>
    <row r="605" spans="1:5" x14ac:dyDescent="0.3">
      <c r="A605" t="s">
        <v>46</v>
      </c>
      <c r="B605" s="143">
        <v>43610</v>
      </c>
      <c r="C605">
        <v>49</v>
      </c>
      <c r="D605" t="s">
        <v>410</v>
      </c>
      <c r="E605">
        <v>14</v>
      </c>
    </row>
    <row r="606" spans="1:5" x14ac:dyDescent="0.3">
      <c r="A606" t="s">
        <v>46</v>
      </c>
      <c r="B606" s="143">
        <v>43645</v>
      </c>
      <c r="C606">
        <v>49</v>
      </c>
      <c r="D606" t="s">
        <v>400</v>
      </c>
      <c r="E606">
        <v>20354</v>
      </c>
    </row>
    <row r="607" spans="1:5" x14ac:dyDescent="0.3">
      <c r="A607" t="s">
        <v>46</v>
      </c>
      <c r="B607" s="143">
        <v>43645</v>
      </c>
      <c r="C607">
        <v>49</v>
      </c>
      <c r="D607" t="s">
        <v>401</v>
      </c>
      <c r="E607">
        <v>8471</v>
      </c>
    </row>
    <row r="608" spans="1:5" x14ac:dyDescent="0.3">
      <c r="A608" t="s">
        <v>46</v>
      </c>
      <c r="B608" s="143">
        <v>43645</v>
      </c>
      <c r="C608">
        <v>49</v>
      </c>
      <c r="D608" t="s">
        <v>402</v>
      </c>
      <c r="E608">
        <v>1994</v>
      </c>
    </row>
    <row r="609" spans="1:5" x14ac:dyDescent="0.3">
      <c r="A609" t="s">
        <v>46</v>
      </c>
      <c r="B609" s="143">
        <v>43645</v>
      </c>
      <c r="C609">
        <v>49</v>
      </c>
      <c r="D609" t="s">
        <v>403</v>
      </c>
      <c r="E609">
        <v>180</v>
      </c>
    </row>
    <row r="610" spans="1:5" x14ac:dyDescent="0.3">
      <c r="A610" t="s">
        <v>46</v>
      </c>
      <c r="B610" s="143">
        <v>43645</v>
      </c>
      <c r="C610">
        <v>49</v>
      </c>
      <c r="D610" t="s">
        <v>404</v>
      </c>
      <c r="E610">
        <v>17</v>
      </c>
    </row>
    <row r="611" spans="1:5" x14ac:dyDescent="0.3">
      <c r="A611" t="s">
        <v>46</v>
      </c>
      <c r="B611" s="143">
        <v>43645</v>
      </c>
      <c r="C611">
        <v>49</v>
      </c>
      <c r="D611" t="s">
        <v>406</v>
      </c>
      <c r="E611">
        <v>17086</v>
      </c>
    </row>
    <row r="612" spans="1:5" x14ac:dyDescent="0.3">
      <c r="A612" t="s">
        <v>46</v>
      </c>
      <c r="B612" s="143">
        <v>43645</v>
      </c>
      <c r="C612">
        <v>49</v>
      </c>
      <c r="D612" t="s">
        <v>407</v>
      </c>
      <c r="E612">
        <v>4987</v>
      </c>
    </row>
    <row r="613" spans="1:5" x14ac:dyDescent="0.3">
      <c r="A613" t="s">
        <v>46</v>
      </c>
      <c r="B613" s="143">
        <v>43645</v>
      </c>
      <c r="C613">
        <v>49</v>
      </c>
      <c r="D613" t="s">
        <v>408</v>
      </c>
      <c r="E613">
        <v>682</v>
      </c>
    </row>
    <row r="614" spans="1:5" x14ac:dyDescent="0.3">
      <c r="A614" t="s">
        <v>46</v>
      </c>
      <c r="B614" s="143">
        <v>43645</v>
      </c>
      <c r="C614">
        <v>49</v>
      </c>
      <c r="D614" t="s">
        <v>409</v>
      </c>
      <c r="E614">
        <v>139</v>
      </c>
    </row>
    <row r="615" spans="1:5" x14ac:dyDescent="0.3">
      <c r="A615" t="s">
        <v>46</v>
      </c>
      <c r="B615" s="143">
        <v>43645</v>
      </c>
      <c r="C615">
        <v>49</v>
      </c>
      <c r="D615" t="s">
        <v>410</v>
      </c>
      <c r="E615">
        <v>13</v>
      </c>
    </row>
    <row r="616" spans="1:5" x14ac:dyDescent="0.3">
      <c r="A616" t="s">
        <v>46</v>
      </c>
      <c r="B616" s="143">
        <v>43673</v>
      </c>
      <c r="C616">
        <v>49</v>
      </c>
      <c r="D616" t="s">
        <v>400</v>
      </c>
      <c r="E616">
        <v>20256</v>
      </c>
    </row>
    <row r="617" spans="1:5" x14ac:dyDescent="0.3">
      <c r="A617" t="s">
        <v>46</v>
      </c>
      <c r="B617" s="143">
        <v>43673</v>
      </c>
      <c r="C617">
        <v>49</v>
      </c>
      <c r="D617" t="s">
        <v>401</v>
      </c>
      <c r="E617">
        <v>8406</v>
      </c>
    </row>
    <row r="618" spans="1:5" x14ac:dyDescent="0.3">
      <c r="A618" t="s">
        <v>46</v>
      </c>
      <c r="B618" s="143">
        <v>43673</v>
      </c>
      <c r="C618">
        <v>49</v>
      </c>
      <c r="D618" t="s">
        <v>402</v>
      </c>
      <c r="E618">
        <v>2058</v>
      </c>
    </row>
    <row r="619" spans="1:5" x14ac:dyDescent="0.3">
      <c r="A619" t="s">
        <v>46</v>
      </c>
      <c r="B619" s="143">
        <v>43673</v>
      </c>
      <c r="C619">
        <v>49</v>
      </c>
      <c r="D619" t="s">
        <v>403</v>
      </c>
      <c r="E619">
        <v>189</v>
      </c>
    </row>
    <row r="620" spans="1:5" x14ac:dyDescent="0.3">
      <c r="A620" t="s">
        <v>46</v>
      </c>
      <c r="B620" s="143">
        <v>43673</v>
      </c>
      <c r="C620">
        <v>49</v>
      </c>
      <c r="D620" t="s">
        <v>404</v>
      </c>
      <c r="E620">
        <v>16</v>
      </c>
    </row>
    <row r="621" spans="1:5" x14ac:dyDescent="0.3">
      <c r="A621" t="s">
        <v>46</v>
      </c>
      <c r="B621" s="143">
        <v>43673</v>
      </c>
      <c r="C621">
        <v>49</v>
      </c>
      <c r="D621" t="s">
        <v>405</v>
      </c>
      <c r="E621">
        <v>1</v>
      </c>
    </row>
    <row r="622" spans="1:5" x14ac:dyDescent="0.3">
      <c r="A622" t="s">
        <v>46</v>
      </c>
      <c r="B622" s="143">
        <v>43673</v>
      </c>
      <c r="C622">
        <v>49</v>
      </c>
      <c r="D622" t="s">
        <v>406</v>
      </c>
      <c r="E622">
        <v>18106</v>
      </c>
    </row>
    <row r="623" spans="1:5" x14ac:dyDescent="0.3">
      <c r="A623" t="s">
        <v>46</v>
      </c>
      <c r="B623" s="143">
        <v>43673</v>
      </c>
      <c r="C623">
        <v>49</v>
      </c>
      <c r="D623" t="s">
        <v>407</v>
      </c>
      <c r="E623">
        <v>4880</v>
      </c>
    </row>
    <row r="624" spans="1:5" x14ac:dyDescent="0.3">
      <c r="A624" t="s">
        <v>46</v>
      </c>
      <c r="B624" s="143">
        <v>43673</v>
      </c>
      <c r="C624">
        <v>49</v>
      </c>
      <c r="D624" t="s">
        <v>408</v>
      </c>
      <c r="E624">
        <v>599</v>
      </c>
    </row>
    <row r="625" spans="1:5" x14ac:dyDescent="0.3">
      <c r="A625" t="s">
        <v>46</v>
      </c>
      <c r="B625" s="143">
        <v>43673</v>
      </c>
      <c r="C625">
        <v>49</v>
      </c>
      <c r="D625" t="s">
        <v>409</v>
      </c>
      <c r="E625">
        <v>142</v>
      </c>
    </row>
    <row r="626" spans="1:5" x14ac:dyDescent="0.3">
      <c r="A626" t="s">
        <v>46</v>
      </c>
      <c r="B626" s="143">
        <v>43673</v>
      </c>
      <c r="C626">
        <v>49</v>
      </c>
      <c r="D626" t="s">
        <v>410</v>
      </c>
      <c r="E626">
        <v>15</v>
      </c>
    </row>
    <row r="627" spans="1:5" x14ac:dyDescent="0.3">
      <c r="A627" t="s">
        <v>46</v>
      </c>
      <c r="B627" s="143">
        <v>43708</v>
      </c>
      <c r="C627">
        <v>49</v>
      </c>
      <c r="D627" t="s">
        <v>400</v>
      </c>
      <c r="E627">
        <v>19361</v>
      </c>
    </row>
    <row r="628" spans="1:5" x14ac:dyDescent="0.3">
      <c r="A628" t="s">
        <v>46</v>
      </c>
      <c r="B628" s="143">
        <v>43708</v>
      </c>
      <c r="C628">
        <v>49</v>
      </c>
      <c r="D628" t="s">
        <v>401</v>
      </c>
      <c r="E628">
        <v>8236</v>
      </c>
    </row>
    <row r="629" spans="1:5" x14ac:dyDescent="0.3">
      <c r="A629" t="s">
        <v>46</v>
      </c>
      <c r="B629" s="143">
        <v>43708</v>
      </c>
      <c r="C629">
        <v>49</v>
      </c>
      <c r="D629" t="s">
        <v>402</v>
      </c>
      <c r="E629">
        <v>1940</v>
      </c>
    </row>
    <row r="630" spans="1:5" x14ac:dyDescent="0.3">
      <c r="A630" t="s">
        <v>46</v>
      </c>
      <c r="B630" s="143">
        <v>43708</v>
      </c>
      <c r="C630">
        <v>49</v>
      </c>
      <c r="D630" t="s">
        <v>403</v>
      </c>
      <c r="E630">
        <v>157</v>
      </c>
    </row>
    <row r="631" spans="1:5" x14ac:dyDescent="0.3">
      <c r="A631" t="s">
        <v>46</v>
      </c>
      <c r="B631" s="143">
        <v>43708</v>
      </c>
      <c r="C631">
        <v>49</v>
      </c>
      <c r="D631" t="s">
        <v>404</v>
      </c>
      <c r="E631">
        <v>15</v>
      </c>
    </row>
    <row r="632" spans="1:5" x14ac:dyDescent="0.3">
      <c r="A632" t="s">
        <v>46</v>
      </c>
      <c r="B632" s="143">
        <v>43708</v>
      </c>
      <c r="C632">
        <v>49</v>
      </c>
      <c r="D632" t="s">
        <v>405</v>
      </c>
      <c r="E632">
        <v>1</v>
      </c>
    </row>
    <row r="633" spans="1:5" x14ac:dyDescent="0.3">
      <c r="A633" t="s">
        <v>46</v>
      </c>
      <c r="B633" s="143">
        <v>43708</v>
      </c>
      <c r="C633">
        <v>49</v>
      </c>
      <c r="D633" t="s">
        <v>406</v>
      </c>
      <c r="E633">
        <v>18224</v>
      </c>
    </row>
    <row r="634" spans="1:5" x14ac:dyDescent="0.3">
      <c r="A634" t="s">
        <v>46</v>
      </c>
      <c r="B634" s="143">
        <v>43708</v>
      </c>
      <c r="C634">
        <v>49</v>
      </c>
      <c r="D634" t="s">
        <v>407</v>
      </c>
      <c r="E634">
        <v>5113</v>
      </c>
    </row>
    <row r="635" spans="1:5" x14ac:dyDescent="0.3">
      <c r="A635" t="s">
        <v>46</v>
      </c>
      <c r="B635" s="143">
        <v>43708</v>
      </c>
      <c r="C635">
        <v>49</v>
      </c>
      <c r="D635" t="s">
        <v>408</v>
      </c>
      <c r="E635">
        <v>594</v>
      </c>
    </row>
    <row r="636" spans="1:5" x14ac:dyDescent="0.3">
      <c r="A636" t="s">
        <v>46</v>
      </c>
      <c r="B636" s="143">
        <v>43708</v>
      </c>
      <c r="C636">
        <v>49</v>
      </c>
      <c r="D636" t="s">
        <v>409</v>
      </c>
      <c r="E636">
        <v>128</v>
      </c>
    </row>
    <row r="637" spans="1:5" x14ac:dyDescent="0.3">
      <c r="A637" t="s">
        <v>46</v>
      </c>
      <c r="B637" s="143">
        <v>43708</v>
      </c>
      <c r="C637">
        <v>49</v>
      </c>
      <c r="D637" t="s">
        <v>410</v>
      </c>
      <c r="E637">
        <v>19</v>
      </c>
    </row>
    <row r="638" spans="1:5" x14ac:dyDescent="0.3">
      <c r="A638" t="s">
        <v>46</v>
      </c>
      <c r="B638" s="143">
        <v>43708</v>
      </c>
      <c r="C638">
        <v>49</v>
      </c>
      <c r="D638" t="s">
        <v>411</v>
      </c>
      <c r="E638">
        <v>1</v>
      </c>
    </row>
    <row r="639" spans="1:5" x14ac:dyDescent="0.3">
      <c r="A639" t="s">
        <v>46</v>
      </c>
      <c r="B639" s="143">
        <v>43736</v>
      </c>
      <c r="C639">
        <v>49</v>
      </c>
      <c r="D639" t="s">
        <v>400</v>
      </c>
      <c r="E639">
        <v>19347</v>
      </c>
    </row>
    <row r="640" spans="1:5" x14ac:dyDescent="0.3">
      <c r="A640" t="s">
        <v>46</v>
      </c>
      <c r="B640" s="143">
        <v>43736</v>
      </c>
      <c r="C640">
        <v>49</v>
      </c>
      <c r="D640" t="s">
        <v>401</v>
      </c>
      <c r="E640">
        <v>8288</v>
      </c>
    </row>
    <row r="641" spans="1:5" x14ac:dyDescent="0.3">
      <c r="A641" t="s">
        <v>46</v>
      </c>
      <c r="B641" s="143">
        <v>43736</v>
      </c>
      <c r="C641">
        <v>49</v>
      </c>
      <c r="D641" t="s">
        <v>402</v>
      </c>
      <c r="E641">
        <v>2044</v>
      </c>
    </row>
    <row r="642" spans="1:5" x14ac:dyDescent="0.3">
      <c r="A642" t="s">
        <v>46</v>
      </c>
      <c r="B642" s="143">
        <v>43736</v>
      </c>
      <c r="C642">
        <v>49</v>
      </c>
      <c r="D642" t="s">
        <v>403</v>
      </c>
      <c r="E642">
        <v>165</v>
      </c>
    </row>
    <row r="643" spans="1:5" x14ac:dyDescent="0.3">
      <c r="A643" t="s">
        <v>46</v>
      </c>
      <c r="B643" s="143">
        <v>43736</v>
      </c>
      <c r="C643">
        <v>49</v>
      </c>
      <c r="D643" t="s">
        <v>404</v>
      </c>
      <c r="E643">
        <v>18</v>
      </c>
    </row>
    <row r="644" spans="1:5" x14ac:dyDescent="0.3">
      <c r="A644" t="s">
        <v>46</v>
      </c>
      <c r="B644" s="143">
        <v>43736</v>
      </c>
      <c r="C644">
        <v>49</v>
      </c>
      <c r="D644" t="s">
        <v>405</v>
      </c>
      <c r="E644">
        <v>1</v>
      </c>
    </row>
    <row r="645" spans="1:5" x14ac:dyDescent="0.3">
      <c r="A645" t="s">
        <v>46</v>
      </c>
      <c r="B645" s="143">
        <v>43736</v>
      </c>
      <c r="C645">
        <v>49</v>
      </c>
      <c r="D645" t="s">
        <v>406</v>
      </c>
      <c r="E645">
        <v>18211</v>
      </c>
    </row>
    <row r="646" spans="1:5" x14ac:dyDescent="0.3">
      <c r="A646" t="s">
        <v>46</v>
      </c>
      <c r="B646" s="143">
        <v>43736</v>
      </c>
      <c r="C646">
        <v>49</v>
      </c>
      <c r="D646" t="s">
        <v>407</v>
      </c>
      <c r="E646">
        <v>5171</v>
      </c>
    </row>
    <row r="647" spans="1:5" x14ac:dyDescent="0.3">
      <c r="A647" t="s">
        <v>46</v>
      </c>
      <c r="B647" s="143">
        <v>43736</v>
      </c>
      <c r="C647">
        <v>49</v>
      </c>
      <c r="D647" t="s">
        <v>408</v>
      </c>
      <c r="E647">
        <v>585</v>
      </c>
    </row>
    <row r="648" spans="1:5" x14ac:dyDescent="0.3">
      <c r="A648" t="s">
        <v>46</v>
      </c>
      <c r="B648" s="143">
        <v>43736</v>
      </c>
      <c r="C648">
        <v>49</v>
      </c>
      <c r="D648" t="s">
        <v>409</v>
      </c>
      <c r="E648">
        <v>123</v>
      </c>
    </row>
    <row r="649" spans="1:5" x14ac:dyDescent="0.3">
      <c r="A649" t="s">
        <v>46</v>
      </c>
      <c r="B649" s="143">
        <v>43736</v>
      </c>
      <c r="C649">
        <v>49</v>
      </c>
      <c r="D649" t="s">
        <v>410</v>
      </c>
      <c r="E649">
        <v>19</v>
      </c>
    </row>
    <row r="650" spans="1:5" x14ac:dyDescent="0.3">
      <c r="A650" t="s">
        <v>46</v>
      </c>
      <c r="B650" s="143">
        <v>43764</v>
      </c>
      <c r="C650">
        <v>49</v>
      </c>
      <c r="D650" t="s">
        <v>400</v>
      </c>
      <c r="E650">
        <v>20115</v>
      </c>
    </row>
    <row r="651" spans="1:5" x14ac:dyDescent="0.3">
      <c r="A651" t="s">
        <v>46</v>
      </c>
      <c r="B651" s="143">
        <v>43764</v>
      </c>
      <c r="C651">
        <v>49</v>
      </c>
      <c r="D651" t="s">
        <v>401</v>
      </c>
      <c r="E651">
        <v>8487</v>
      </c>
    </row>
    <row r="652" spans="1:5" x14ac:dyDescent="0.3">
      <c r="A652" t="s">
        <v>46</v>
      </c>
      <c r="B652" s="143">
        <v>43764</v>
      </c>
      <c r="C652">
        <v>49</v>
      </c>
      <c r="D652" t="s">
        <v>402</v>
      </c>
      <c r="E652">
        <v>2144</v>
      </c>
    </row>
    <row r="653" spans="1:5" x14ac:dyDescent="0.3">
      <c r="A653" t="s">
        <v>46</v>
      </c>
      <c r="B653" s="143">
        <v>43764</v>
      </c>
      <c r="C653">
        <v>49</v>
      </c>
      <c r="D653" t="s">
        <v>403</v>
      </c>
      <c r="E653">
        <v>177</v>
      </c>
    </row>
    <row r="654" spans="1:5" x14ac:dyDescent="0.3">
      <c r="A654" t="s">
        <v>46</v>
      </c>
      <c r="B654" s="143">
        <v>43764</v>
      </c>
      <c r="C654">
        <v>49</v>
      </c>
      <c r="D654" t="s">
        <v>404</v>
      </c>
      <c r="E654">
        <v>13</v>
      </c>
    </row>
    <row r="655" spans="1:5" x14ac:dyDescent="0.3">
      <c r="A655" t="s">
        <v>46</v>
      </c>
      <c r="B655" s="143">
        <v>43764</v>
      </c>
      <c r="C655">
        <v>49</v>
      </c>
      <c r="D655" t="s">
        <v>405</v>
      </c>
      <c r="E655">
        <v>1</v>
      </c>
    </row>
    <row r="656" spans="1:5" x14ac:dyDescent="0.3">
      <c r="A656" t="s">
        <v>46</v>
      </c>
      <c r="B656" s="143">
        <v>43764</v>
      </c>
      <c r="C656">
        <v>49</v>
      </c>
      <c r="D656" t="s">
        <v>406</v>
      </c>
      <c r="E656">
        <v>17399</v>
      </c>
    </row>
    <row r="657" spans="1:5" x14ac:dyDescent="0.3">
      <c r="A657" t="s">
        <v>46</v>
      </c>
      <c r="B657" s="143">
        <v>43764</v>
      </c>
      <c r="C657">
        <v>49</v>
      </c>
      <c r="D657" t="s">
        <v>407</v>
      </c>
      <c r="E657">
        <v>5163</v>
      </c>
    </row>
    <row r="658" spans="1:5" x14ac:dyDescent="0.3">
      <c r="A658" t="s">
        <v>46</v>
      </c>
      <c r="B658" s="143">
        <v>43764</v>
      </c>
      <c r="C658">
        <v>49</v>
      </c>
      <c r="D658" t="s">
        <v>408</v>
      </c>
      <c r="E658">
        <v>572</v>
      </c>
    </row>
    <row r="659" spans="1:5" x14ac:dyDescent="0.3">
      <c r="A659" t="s">
        <v>46</v>
      </c>
      <c r="B659" s="143">
        <v>43764</v>
      </c>
      <c r="C659">
        <v>49</v>
      </c>
      <c r="D659" t="s">
        <v>409</v>
      </c>
      <c r="E659">
        <v>142</v>
      </c>
    </row>
    <row r="660" spans="1:5" x14ac:dyDescent="0.3">
      <c r="A660" t="s">
        <v>46</v>
      </c>
      <c r="B660" s="143">
        <v>43764</v>
      </c>
      <c r="C660">
        <v>49</v>
      </c>
      <c r="D660" t="s">
        <v>410</v>
      </c>
      <c r="E660">
        <v>17</v>
      </c>
    </row>
    <row r="661" spans="1:5" x14ac:dyDescent="0.3">
      <c r="A661" t="s">
        <v>46</v>
      </c>
      <c r="B661" s="143">
        <v>43799</v>
      </c>
      <c r="C661">
        <v>49</v>
      </c>
      <c r="D661" t="s">
        <v>400</v>
      </c>
      <c r="E661">
        <v>25355</v>
      </c>
    </row>
    <row r="662" spans="1:5" x14ac:dyDescent="0.3">
      <c r="A662" t="s">
        <v>46</v>
      </c>
      <c r="B662" s="143">
        <v>43799</v>
      </c>
      <c r="C662">
        <v>49</v>
      </c>
      <c r="D662" t="s">
        <v>401</v>
      </c>
      <c r="E662">
        <v>9524</v>
      </c>
    </row>
    <row r="663" spans="1:5" x14ac:dyDescent="0.3">
      <c r="A663" t="s">
        <v>46</v>
      </c>
      <c r="B663" s="143">
        <v>43799</v>
      </c>
      <c r="C663">
        <v>49</v>
      </c>
      <c r="D663" t="s">
        <v>402</v>
      </c>
      <c r="E663">
        <v>2230</v>
      </c>
    </row>
    <row r="664" spans="1:5" x14ac:dyDescent="0.3">
      <c r="A664" t="s">
        <v>46</v>
      </c>
      <c r="B664" s="143">
        <v>43799</v>
      </c>
      <c r="C664">
        <v>49</v>
      </c>
      <c r="D664" t="s">
        <v>403</v>
      </c>
      <c r="E664">
        <v>223</v>
      </c>
    </row>
    <row r="665" spans="1:5" x14ac:dyDescent="0.3">
      <c r="A665" t="s">
        <v>46</v>
      </c>
      <c r="B665" s="143">
        <v>43799</v>
      </c>
      <c r="C665">
        <v>49</v>
      </c>
      <c r="D665" t="s">
        <v>404</v>
      </c>
      <c r="E665">
        <v>13</v>
      </c>
    </row>
    <row r="666" spans="1:5" x14ac:dyDescent="0.3">
      <c r="A666" t="s">
        <v>46</v>
      </c>
      <c r="B666" s="143">
        <v>43799</v>
      </c>
      <c r="C666">
        <v>49</v>
      </c>
      <c r="D666" t="s">
        <v>405</v>
      </c>
      <c r="E666">
        <v>1</v>
      </c>
    </row>
    <row r="667" spans="1:5" x14ac:dyDescent="0.3">
      <c r="A667" t="s">
        <v>46</v>
      </c>
      <c r="B667" s="143">
        <v>43799</v>
      </c>
      <c r="C667">
        <v>49</v>
      </c>
      <c r="D667" t="s">
        <v>406</v>
      </c>
      <c r="E667">
        <v>17154</v>
      </c>
    </row>
    <row r="668" spans="1:5" x14ac:dyDescent="0.3">
      <c r="A668" t="s">
        <v>46</v>
      </c>
      <c r="B668" s="143">
        <v>43799</v>
      </c>
      <c r="C668">
        <v>49</v>
      </c>
      <c r="D668" t="s">
        <v>407</v>
      </c>
      <c r="E668">
        <v>5339</v>
      </c>
    </row>
    <row r="669" spans="1:5" x14ac:dyDescent="0.3">
      <c r="A669" t="s">
        <v>46</v>
      </c>
      <c r="B669" s="143">
        <v>43799</v>
      </c>
      <c r="C669">
        <v>49</v>
      </c>
      <c r="D669" t="s">
        <v>408</v>
      </c>
      <c r="E669">
        <v>572</v>
      </c>
    </row>
    <row r="670" spans="1:5" x14ac:dyDescent="0.3">
      <c r="A670" t="s">
        <v>46</v>
      </c>
      <c r="B670" s="143">
        <v>43799</v>
      </c>
      <c r="C670">
        <v>49</v>
      </c>
      <c r="D670" t="s">
        <v>409</v>
      </c>
      <c r="E670">
        <v>132</v>
      </c>
    </row>
    <row r="671" spans="1:5" x14ac:dyDescent="0.3">
      <c r="A671" t="s">
        <v>46</v>
      </c>
      <c r="B671" s="143">
        <v>43799</v>
      </c>
      <c r="C671">
        <v>49</v>
      </c>
      <c r="D671" t="s">
        <v>410</v>
      </c>
      <c r="E671">
        <v>18</v>
      </c>
    </row>
    <row r="672" spans="1:5" x14ac:dyDescent="0.3">
      <c r="A672" t="s">
        <v>46</v>
      </c>
      <c r="B672" s="143">
        <v>43820</v>
      </c>
      <c r="C672">
        <v>49</v>
      </c>
      <c r="D672" t="s">
        <v>400</v>
      </c>
      <c r="E672">
        <v>27580</v>
      </c>
    </row>
    <row r="673" spans="1:5" x14ac:dyDescent="0.3">
      <c r="A673" t="s">
        <v>46</v>
      </c>
      <c r="B673" s="143">
        <v>43820</v>
      </c>
      <c r="C673">
        <v>49</v>
      </c>
      <c r="D673" t="s">
        <v>401</v>
      </c>
      <c r="E673">
        <v>10026</v>
      </c>
    </row>
    <row r="674" spans="1:5" x14ac:dyDescent="0.3">
      <c r="A674" t="s">
        <v>46</v>
      </c>
      <c r="B674" s="143">
        <v>43820</v>
      </c>
      <c r="C674">
        <v>49</v>
      </c>
      <c r="D674" t="s">
        <v>402</v>
      </c>
      <c r="E674">
        <v>2235</v>
      </c>
    </row>
    <row r="675" spans="1:5" x14ac:dyDescent="0.3">
      <c r="A675" t="s">
        <v>46</v>
      </c>
      <c r="B675" s="143">
        <v>43820</v>
      </c>
      <c r="C675">
        <v>49</v>
      </c>
      <c r="D675" t="s">
        <v>403</v>
      </c>
      <c r="E675">
        <v>217</v>
      </c>
    </row>
    <row r="676" spans="1:5" x14ac:dyDescent="0.3">
      <c r="A676" t="s">
        <v>46</v>
      </c>
      <c r="B676" s="143">
        <v>43820</v>
      </c>
      <c r="C676">
        <v>49</v>
      </c>
      <c r="D676" t="s">
        <v>404</v>
      </c>
      <c r="E676">
        <v>14</v>
      </c>
    </row>
    <row r="677" spans="1:5" x14ac:dyDescent="0.3">
      <c r="A677" t="s">
        <v>46</v>
      </c>
      <c r="B677" s="143">
        <v>43820</v>
      </c>
      <c r="C677">
        <v>49</v>
      </c>
      <c r="D677" t="s">
        <v>405</v>
      </c>
      <c r="E677">
        <v>1</v>
      </c>
    </row>
    <row r="678" spans="1:5" x14ac:dyDescent="0.3">
      <c r="A678" t="s">
        <v>46</v>
      </c>
      <c r="B678" s="143">
        <v>43820</v>
      </c>
      <c r="C678">
        <v>49</v>
      </c>
      <c r="D678" t="s">
        <v>406</v>
      </c>
      <c r="E678">
        <v>16996</v>
      </c>
    </row>
    <row r="679" spans="1:5" x14ac:dyDescent="0.3">
      <c r="A679" t="s">
        <v>46</v>
      </c>
      <c r="B679" s="143">
        <v>43820</v>
      </c>
      <c r="C679">
        <v>49</v>
      </c>
      <c r="D679" t="s">
        <v>407</v>
      </c>
      <c r="E679">
        <v>5424</v>
      </c>
    </row>
    <row r="680" spans="1:5" x14ac:dyDescent="0.3">
      <c r="A680" t="s">
        <v>46</v>
      </c>
      <c r="B680" s="143">
        <v>43820</v>
      </c>
      <c r="C680">
        <v>49</v>
      </c>
      <c r="D680" t="s">
        <v>408</v>
      </c>
      <c r="E680">
        <v>490</v>
      </c>
    </row>
    <row r="681" spans="1:5" x14ac:dyDescent="0.3">
      <c r="A681" t="s">
        <v>46</v>
      </c>
      <c r="B681" s="143">
        <v>43820</v>
      </c>
      <c r="C681">
        <v>49</v>
      </c>
      <c r="D681" t="s">
        <v>409</v>
      </c>
      <c r="E681">
        <v>114</v>
      </c>
    </row>
    <row r="682" spans="1:5" x14ac:dyDescent="0.3">
      <c r="A682" t="s">
        <v>46</v>
      </c>
      <c r="B682" s="143">
        <v>43820</v>
      </c>
      <c r="C682">
        <v>49</v>
      </c>
      <c r="D682" t="s">
        <v>410</v>
      </c>
      <c r="E682">
        <v>16</v>
      </c>
    </row>
    <row r="683" spans="1:5" x14ac:dyDescent="0.3">
      <c r="A683" t="s">
        <v>46</v>
      </c>
      <c r="B683" s="143">
        <v>43855</v>
      </c>
      <c r="C683">
        <v>49</v>
      </c>
      <c r="D683" t="s">
        <v>400</v>
      </c>
      <c r="E683">
        <v>29057</v>
      </c>
    </row>
    <row r="684" spans="1:5" x14ac:dyDescent="0.3">
      <c r="A684" t="s">
        <v>46</v>
      </c>
      <c r="B684" s="143">
        <v>43855</v>
      </c>
      <c r="C684">
        <v>49</v>
      </c>
      <c r="D684" t="s">
        <v>401</v>
      </c>
      <c r="E684">
        <v>10503</v>
      </c>
    </row>
    <row r="685" spans="1:5" x14ac:dyDescent="0.3">
      <c r="A685" t="s">
        <v>46</v>
      </c>
      <c r="B685" s="143">
        <v>43855</v>
      </c>
      <c r="C685">
        <v>49</v>
      </c>
      <c r="D685" t="s">
        <v>402</v>
      </c>
      <c r="E685">
        <v>2412</v>
      </c>
    </row>
    <row r="686" spans="1:5" x14ac:dyDescent="0.3">
      <c r="A686" t="s">
        <v>46</v>
      </c>
      <c r="B686" s="143">
        <v>43855</v>
      </c>
      <c r="C686">
        <v>49</v>
      </c>
      <c r="D686" t="s">
        <v>403</v>
      </c>
      <c r="E686">
        <v>218</v>
      </c>
    </row>
    <row r="687" spans="1:5" x14ac:dyDescent="0.3">
      <c r="A687" t="s">
        <v>46</v>
      </c>
      <c r="B687" s="143">
        <v>43855</v>
      </c>
      <c r="C687">
        <v>49</v>
      </c>
      <c r="D687" t="s">
        <v>404</v>
      </c>
      <c r="E687">
        <v>12</v>
      </c>
    </row>
    <row r="688" spans="1:5" x14ac:dyDescent="0.3">
      <c r="A688" t="s">
        <v>46</v>
      </c>
      <c r="B688" s="143">
        <v>43855</v>
      </c>
      <c r="C688">
        <v>49</v>
      </c>
      <c r="D688" t="s">
        <v>406</v>
      </c>
      <c r="E688">
        <v>16813</v>
      </c>
    </row>
    <row r="689" spans="1:5" x14ac:dyDescent="0.3">
      <c r="A689" t="s">
        <v>46</v>
      </c>
      <c r="B689" s="143">
        <v>43855</v>
      </c>
      <c r="C689">
        <v>49</v>
      </c>
      <c r="D689" t="s">
        <v>407</v>
      </c>
      <c r="E689">
        <v>5585</v>
      </c>
    </row>
    <row r="690" spans="1:5" x14ac:dyDescent="0.3">
      <c r="A690" t="s">
        <v>46</v>
      </c>
      <c r="B690" s="143">
        <v>43855</v>
      </c>
      <c r="C690">
        <v>49</v>
      </c>
      <c r="D690" t="s">
        <v>408</v>
      </c>
      <c r="E690">
        <v>532</v>
      </c>
    </row>
    <row r="691" spans="1:5" x14ac:dyDescent="0.3">
      <c r="A691" t="s">
        <v>46</v>
      </c>
      <c r="B691" s="143">
        <v>43855</v>
      </c>
      <c r="C691">
        <v>49</v>
      </c>
      <c r="D691" t="s">
        <v>409</v>
      </c>
      <c r="E691">
        <v>119</v>
      </c>
    </row>
    <row r="692" spans="1:5" x14ac:dyDescent="0.3">
      <c r="A692" t="s">
        <v>46</v>
      </c>
      <c r="B692" s="143">
        <v>43855</v>
      </c>
      <c r="C692">
        <v>49</v>
      </c>
      <c r="D692" t="s">
        <v>410</v>
      </c>
      <c r="E692">
        <v>18</v>
      </c>
    </row>
    <row r="693" spans="1:5" x14ac:dyDescent="0.3">
      <c r="A693" t="s">
        <v>46</v>
      </c>
      <c r="B693" s="143">
        <v>43890</v>
      </c>
      <c r="C693">
        <v>49</v>
      </c>
      <c r="D693" t="s">
        <v>400</v>
      </c>
      <c r="E693">
        <v>27880</v>
      </c>
    </row>
    <row r="694" spans="1:5" x14ac:dyDescent="0.3">
      <c r="A694" t="s">
        <v>46</v>
      </c>
      <c r="B694" s="143">
        <v>43890</v>
      </c>
      <c r="C694">
        <v>49</v>
      </c>
      <c r="D694" t="s">
        <v>401</v>
      </c>
      <c r="E694">
        <v>9985</v>
      </c>
    </row>
    <row r="695" spans="1:5" x14ac:dyDescent="0.3">
      <c r="A695" t="s">
        <v>46</v>
      </c>
      <c r="B695" s="143">
        <v>43890</v>
      </c>
      <c r="C695">
        <v>49</v>
      </c>
      <c r="D695" t="s">
        <v>402</v>
      </c>
      <c r="E695">
        <v>2327</v>
      </c>
    </row>
    <row r="696" spans="1:5" x14ac:dyDescent="0.3">
      <c r="A696" t="s">
        <v>46</v>
      </c>
      <c r="B696" s="143">
        <v>43890</v>
      </c>
      <c r="C696">
        <v>49</v>
      </c>
      <c r="D696" t="s">
        <v>403</v>
      </c>
      <c r="E696">
        <v>194</v>
      </c>
    </row>
    <row r="697" spans="1:5" x14ac:dyDescent="0.3">
      <c r="A697" t="s">
        <v>46</v>
      </c>
      <c r="B697" s="143">
        <v>43890</v>
      </c>
      <c r="C697">
        <v>49</v>
      </c>
      <c r="D697" t="s">
        <v>404</v>
      </c>
      <c r="E697">
        <v>15</v>
      </c>
    </row>
    <row r="698" spans="1:5" x14ac:dyDescent="0.3">
      <c r="A698" t="s">
        <v>46</v>
      </c>
      <c r="B698" s="143">
        <v>43890</v>
      </c>
      <c r="C698">
        <v>49</v>
      </c>
      <c r="D698" t="s">
        <v>406</v>
      </c>
      <c r="E698">
        <v>16313</v>
      </c>
    </row>
    <row r="699" spans="1:5" x14ac:dyDescent="0.3">
      <c r="A699" t="s">
        <v>46</v>
      </c>
      <c r="B699" s="143">
        <v>43890</v>
      </c>
      <c r="C699">
        <v>49</v>
      </c>
      <c r="D699" t="s">
        <v>407</v>
      </c>
      <c r="E699">
        <v>4425</v>
      </c>
    </row>
    <row r="700" spans="1:5" x14ac:dyDescent="0.3">
      <c r="A700" t="s">
        <v>46</v>
      </c>
      <c r="B700" s="143">
        <v>43890</v>
      </c>
      <c r="C700">
        <v>49</v>
      </c>
      <c r="D700" t="s">
        <v>408</v>
      </c>
      <c r="E700">
        <v>409</v>
      </c>
    </row>
    <row r="701" spans="1:5" x14ac:dyDescent="0.3">
      <c r="A701" t="s">
        <v>46</v>
      </c>
      <c r="B701" s="143">
        <v>43890</v>
      </c>
      <c r="C701">
        <v>49</v>
      </c>
      <c r="D701" t="s">
        <v>409</v>
      </c>
      <c r="E701">
        <v>96</v>
      </c>
    </row>
    <row r="702" spans="1:5" x14ac:dyDescent="0.3">
      <c r="A702" t="s">
        <v>46</v>
      </c>
      <c r="B702" s="143">
        <v>43890</v>
      </c>
      <c r="C702">
        <v>49</v>
      </c>
      <c r="D702" t="s">
        <v>410</v>
      </c>
      <c r="E702">
        <v>11</v>
      </c>
    </row>
    <row r="703" spans="1:5" x14ac:dyDescent="0.3">
      <c r="A703" t="s">
        <v>46</v>
      </c>
      <c r="B703" s="143">
        <v>43918</v>
      </c>
      <c r="C703">
        <v>49</v>
      </c>
      <c r="D703" t="s">
        <v>400</v>
      </c>
      <c r="E703">
        <v>29264</v>
      </c>
    </row>
    <row r="704" spans="1:5" x14ac:dyDescent="0.3">
      <c r="A704" t="s">
        <v>46</v>
      </c>
      <c r="B704" s="143">
        <v>43918</v>
      </c>
      <c r="C704">
        <v>49</v>
      </c>
      <c r="D704" t="s">
        <v>401</v>
      </c>
      <c r="E704">
        <v>10101</v>
      </c>
    </row>
    <row r="705" spans="1:5" x14ac:dyDescent="0.3">
      <c r="A705" t="s">
        <v>46</v>
      </c>
      <c r="B705" s="143">
        <v>43918</v>
      </c>
      <c r="C705">
        <v>49</v>
      </c>
      <c r="D705" t="s">
        <v>402</v>
      </c>
      <c r="E705">
        <v>2635</v>
      </c>
    </row>
    <row r="706" spans="1:5" x14ac:dyDescent="0.3">
      <c r="A706" t="s">
        <v>46</v>
      </c>
      <c r="B706" s="143">
        <v>43918</v>
      </c>
      <c r="C706">
        <v>49</v>
      </c>
      <c r="D706" t="s">
        <v>403</v>
      </c>
      <c r="E706">
        <v>224</v>
      </c>
    </row>
    <row r="707" spans="1:5" x14ac:dyDescent="0.3">
      <c r="A707" t="s">
        <v>46</v>
      </c>
      <c r="B707" s="143">
        <v>43918</v>
      </c>
      <c r="C707">
        <v>49</v>
      </c>
      <c r="D707" t="s">
        <v>404</v>
      </c>
      <c r="E707">
        <v>12</v>
      </c>
    </row>
    <row r="708" spans="1:5" x14ac:dyDescent="0.3">
      <c r="A708" t="s">
        <v>46</v>
      </c>
      <c r="B708" s="143">
        <v>43918</v>
      </c>
      <c r="C708">
        <v>49</v>
      </c>
      <c r="D708" t="s">
        <v>406</v>
      </c>
      <c r="E708">
        <v>18169</v>
      </c>
    </row>
    <row r="709" spans="1:5" x14ac:dyDescent="0.3">
      <c r="A709" t="s">
        <v>46</v>
      </c>
      <c r="B709" s="143">
        <v>43918</v>
      </c>
      <c r="C709">
        <v>49</v>
      </c>
      <c r="D709" t="s">
        <v>407</v>
      </c>
      <c r="E709">
        <v>4506</v>
      </c>
    </row>
    <row r="710" spans="1:5" x14ac:dyDescent="0.3">
      <c r="A710" t="s">
        <v>46</v>
      </c>
      <c r="B710" s="143">
        <v>43918</v>
      </c>
      <c r="C710">
        <v>49</v>
      </c>
      <c r="D710" t="s">
        <v>408</v>
      </c>
      <c r="E710">
        <v>552</v>
      </c>
    </row>
    <row r="711" spans="1:5" x14ac:dyDescent="0.3">
      <c r="A711" t="s">
        <v>46</v>
      </c>
      <c r="B711" s="143">
        <v>43918</v>
      </c>
      <c r="C711">
        <v>49</v>
      </c>
      <c r="D711" t="s">
        <v>409</v>
      </c>
      <c r="E711">
        <v>112</v>
      </c>
    </row>
    <row r="712" spans="1:5" x14ac:dyDescent="0.3">
      <c r="A712" t="s">
        <v>46</v>
      </c>
      <c r="B712" s="143">
        <v>43918</v>
      </c>
      <c r="C712">
        <v>49</v>
      </c>
      <c r="D712" t="s">
        <v>410</v>
      </c>
      <c r="E712">
        <v>14</v>
      </c>
    </row>
    <row r="713" spans="1:5" x14ac:dyDescent="0.3">
      <c r="A713" t="s">
        <v>47</v>
      </c>
      <c r="B713" s="143">
        <v>43554</v>
      </c>
      <c r="C713">
        <v>49</v>
      </c>
      <c r="D713" t="s">
        <v>400</v>
      </c>
      <c r="E713">
        <v>8438345.2100000009</v>
      </c>
    </row>
    <row r="714" spans="1:5" x14ac:dyDescent="0.3">
      <c r="A714" t="s">
        <v>47</v>
      </c>
      <c r="B714" s="143">
        <v>43554</v>
      </c>
      <c r="C714">
        <v>49</v>
      </c>
      <c r="D714" t="s">
        <v>401</v>
      </c>
      <c r="E714">
        <v>1724403.37</v>
      </c>
    </row>
    <row r="715" spans="1:5" x14ac:dyDescent="0.3">
      <c r="A715" t="s">
        <v>47</v>
      </c>
      <c r="B715" s="143">
        <v>43554</v>
      </c>
      <c r="C715">
        <v>49</v>
      </c>
      <c r="D715" t="s">
        <v>402</v>
      </c>
      <c r="E715">
        <v>1566810.89</v>
      </c>
    </row>
    <row r="716" spans="1:5" x14ac:dyDescent="0.3">
      <c r="A716" t="s">
        <v>47</v>
      </c>
      <c r="B716" s="143">
        <v>43554</v>
      </c>
      <c r="C716">
        <v>49</v>
      </c>
      <c r="D716" t="s">
        <v>403</v>
      </c>
      <c r="E716">
        <v>1963996.74</v>
      </c>
    </row>
    <row r="717" spans="1:5" x14ac:dyDescent="0.3">
      <c r="A717" t="s">
        <v>47</v>
      </c>
      <c r="B717" s="143">
        <v>43554</v>
      </c>
      <c r="C717">
        <v>49</v>
      </c>
      <c r="D717" t="s">
        <v>404</v>
      </c>
      <c r="E717">
        <v>1765305.19</v>
      </c>
    </row>
    <row r="718" spans="1:5" x14ac:dyDescent="0.3">
      <c r="A718" t="s">
        <v>47</v>
      </c>
      <c r="B718" s="143">
        <v>43554</v>
      </c>
      <c r="C718">
        <v>49</v>
      </c>
      <c r="D718" t="s">
        <v>405</v>
      </c>
      <c r="E718">
        <v>0</v>
      </c>
    </row>
    <row r="719" spans="1:5" x14ac:dyDescent="0.3">
      <c r="A719" t="s">
        <v>47</v>
      </c>
      <c r="B719" s="143">
        <v>43554</v>
      </c>
      <c r="C719">
        <v>49</v>
      </c>
      <c r="D719" t="s">
        <v>406</v>
      </c>
      <c r="E719">
        <v>7200858.8600000003</v>
      </c>
    </row>
    <row r="720" spans="1:5" x14ac:dyDescent="0.3">
      <c r="A720" t="s">
        <v>47</v>
      </c>
      <c r="B720" s="143">
        <v>43554</v>
      </c>
      <c r="C720">
        <v>49</v>
      </c>
      <c r="D720" t="s">
        <v>407</v>
      </c>
      <c r="E720">
        <v>1735646.42</v>
      </c>
    </row>
    <row r="721" spans="1:5" x14ac:dyDescent="0.3">
      <c r="A721" t="s">
        <v>47</v>
      </c>
      <c r="B721" s="143">
        <v>43554</v>
      </c>
      <c r="C721">
        <v>49</v>
      </c>
      <c r="D721" t="s">
        <v>408</v>
      </c>
      <c r="E721">
        <v>748062.74</v>
      </c>
    </row>
    <row r="722" spans="1:5" x14ac:dyDescent="0.3">
      <c r="A722" t="s">
        <v>47</v>
      </c>
      <c r="B722" s="143">
        <v>43554</v>
      </c>
      <c r="C722">
        <v>49</v>
      </c>
      <c r="D722" t="s">
        <v>409</v>
      </c>
      <c r="E722">
        <v>876449.77</v>
      </c>
    </row>
    <row r="723" spans="1:5" x14ac:dyDescent="0.3">
      <c r="A723" t="s">
        <v>47</v>
      </c>
      <c r="B723" s="143">
        <v>43554</v>
      </c>
      <c r="C723">
        <v>49</v>
      </c>
      <c r="D723" t="s">
        <v>410</v>
      </c>
      <c r="E723">
        <v>418102.07</v>
      </c>
    </row>
    <row r="724" spans="1:5" x14ac:dyDescent="0.3">
      <c r="A724" t="s">
        <v>47</v>
      </c>
      <c r="B724" s="143">
        <v>43554</v>
      </c>
      <c r="C724">
        <v>49</v>
      </c>
      <c r="D724" t="s">
        <v>411</v>
      </c>
      <c r="E724">
        <v>0</v>
      </c>
    </row>
    <row r="725" spans="1:5" x14ac:dyDescent="0.3">
      <c r="A725" t="s">
        <v>47</v>
      </c>
      <c r="B725" s="143">
        <v>43582</v>
      </c>
      <c r="C725">
        <v>49</v>
      </c>
      <c r="D725" t="s">
        <v>400</v>
      </c>
      <c r="E725">
        <v>8657784.0199999996</v>
      </c>
    </row>
    <row r="726" spans="1:5" x14ac:dyDescent="0.3">
      <c r="A726" t="s">
        <v>47</v>
      </c>
      <c r="B726" s="143">
        <v>43582</v>
      </c>
      <c r="C726">
        <v>49</v>
      </c>
      <c r="D726" t="s">
        <v>401</v>
      </c>
      <c r="E726">
        <v>1668604.55</v>
      </c>
    </row>
    <row r="727" spans="1:5" x14ac:dyDescent="0.3">
      <c r="A727" t="s">
        <v>47</v>
      </c>
      <c r="B727" s="143">
        <v>43582</v>
      </c>
      <c r="C727">
        <v>49</v>
      </c>
      <c r="D727" t="s">
        <v>402</v>
      </c>
      <c r="E727">
        <v>1706752.69</v>
      </c>
    </row>
    <row r="728" spans="1:5" x14ac:dyDescent="0.3">
      <c r="A728" t="s">
        <v>47</v>
      </c>
      <c r="B728" s="143">
        <v>43582</v>
      </c>
      <c r="C728">
        <v>49</v>
      </c>
      <c r="D728" t="s">
        <v>403</v>
      </c>
      <c r="E728">
        <v>2200862.4300000002</v>
      </c>
    </row>
    <row r="729" spans="1:5" x14ac:dyDescent="0.3">
      <c r="A729" t="s">
        <v>47</v>
      </c>
      <c r="B729" s="143">
        <v>43582</v>
      </c>
      <c r="C729">
        <v>49</v>
      </c>
      <c r="D729" t="s">
        <v>404</v>
      </c>
      <c r="E729">
        <v>2086876.74</v>
      </c>
    </row>
    <row r="730" spans="1:5" x14ac:dyDescent="0.3">
      <c r="A730" t="s">
        <v>47</v>
      </c>
      <c r="B730" s="143">
        <v>43582</v>
      </c>
      <c r="C730">
        <v>49</v>
      </c>
      <c r="D730" t="s">
        <v>405</v>
      </c>
      <c r="E730">
        <v>0</v>
      </c>
    </row>
    <row r="731" spans="1:5" x14ac:dyDescent="0.3">
      <c r="A731" t="s">
        <v>47</v>
      </c>
      <c r="B731" s="143">
        <v>43582</v>
      </c>
      <c r="C731">
        <v>49</v>
      </c>
      <c r="D731" t="s">
        <v>406</v>
      </c>
      <c r="E731">
        <v>7610013.6399999997</v>
      </c>
    </row>
    <row r="732" spans="1:5" x14ac:dyDescent="0.3">
      <c r="A732" t="s">
        <v>47</v>
      </c>
      <c r="B732" s="143">
        <v>43582</v>
      </c>
      <c r="C732">
        <v>49</v>
      </c>
      <c r="D732" t="s">
        <v>407</v>
      </c>
      <c r="E732">
        <v>1708636.9</v>
      </c>
    </row>
    <row r="733" spans="1:5" x14ac:dyDescent="0.3">
      <c r="A733" t="s">
        <v>47</v>
      </c>
      <c r="B733" s="143">
        <v>43582</v>
      </c>
      <c r="C733">
        <v>49</v>
      </c>
      <c r="D733" t="s">
        <v>408</v>
      </c>
      <c r="E733">
        <v>838850.9</v>
      </c>
    </row>
    <row r="734" spans="1:5" x14ac:dyDescent="0.3">
      <c r="A734" t="s">
        <v>47</v>
      </c>
      <c r="B734" s="143">
        <v>43582</v>
      </c>
      <c r="C734">
        <v>49</v>
      </c>
      <c r="D734" t="s">
        <v>409</v>
      </c>
      <c r="E734">
        <v>930671.42</v>
      </c>
    </row>
    <row r="735" spans="1:5" x14ac:dyDescent="0.3">
      <c r="A735" t="s">
        <v>47</v>
      </c>
      <c r="B735" s="143">
        <v>43582</v>
      </c>
      <c r="C735">
        <v>49</v>
      </c>
      <c r="D735" t="s">
        <v>410</v>
      </c>
      <c r="E735">
        <v>700402.77</v>
      </c>
    </row>
    <row r="736" spans="1:5" x14ac:dyDescent="0.3">
      <c r="A736" t="s">
        <v>47</v>
      </c>
      <c r="B736" s="143">
        <v>43582</v>
      </c>
      <c r="C736">
        <v>49</v>
      </c>
      <c r="D736" t="s">
        <v>411</v>
      </c>
      <c r="E736">
        <v>184861.14</v>
      </c>
    </row>
    <row r="737" spans="1:5" x14ac:dyDescent="0.3">
      <c r="A737" t="s">
        <v>47</v>
      </c>
      <c r="B737" s="143">
        <v>43610</v>
      </c>
      <c r="C737">
        <v>49</v>
      </c>
      <c r="D737" t="s">
        <v>400</v>
      </c>
      <c r="E737">
        <v>6848513.6200000001</v>
      </c>
    </row>
    <row r="738" spans="1:5" x14ac:dyDescent="0.3">
      <c r="A738" t="s">
        <v>47</v>
      </c>
      <c r="B738" s="143">
        <v>43610</v>
      </c>
      <c r="C738">
        <v>49</v>
      </c>
      <c r="D738" t="s">
        <v>401</v>
      </c>
      <c r="E738">
        <v>1339641.53</v>
      </c>
    </row>
    <row r="739" spans="1:5" x14ac:dyDescent="0.3">
      <c r="A739" t="s">
        <v>47</v>
      </c>
      <c r="B739" s="143">
        <v>43610</v>
      </c>
      <c r="C739">
        <v>49</v>
      </c>
      <c r="D739" t="s">
        <v>402</v>
      </c>
      <c r="E739">
        <v>1439270.83</v>
      </c>
    </row>
    <row r="740" spans="1:5" x14ac:dyDescent="0.3">
      <c r="A740" t="s">
        <v>47</v>
      </c>
      <c r="B740" s="143">
        <v>43610</v>
      </c>
      <c r="C740">
        <v>49</v>
      </c>
      <c r="D740" t="s">
        <v>403</v>
      </c>
      <c r="E740">
        <v>1564576.47</v>
      </c>
    </row>
    <row r="741" spans="1:5" x14ac:dyDescent="0.3">
      <c r="A741" t="s">
        <v>47</v>
      </c>
      <c r="B741" s="143">
        <v>43610</v>
      </c>
      <c r="C741">
        <v>49</v>
      </c>
      <c r="D741" t="s">
        <v>404</v>
      </c>
      <c r="E741">
        <v>1421078.38</v>
      </c>
    </row>
    <row r="742" spans="1:5" x14ac:dyDescent="0.3">
      <c r="A742" t="s">
        <v>47</v>
      </c>
      <c r="B742" s="143">
        <v>43610</v>
      </c>
      <c r="C742">
        <v>49</v>
      </c>
      <c r="D742" t="s">
        <v>405</v>
      </c>
      <c r="E742">
        <v>302.91000000000003</v>
      </c>
    </row>
    <row r="743" spans="1:5" x14ac:dyDescent="0.3">
      <c r="A743" t="s">
        <v>47</v>
      </c>
      <c r="B743" s="143">
        <v>43610</v>
      </c>
      <c r="C743">
        <v>49</v>
      </c>
      <c r="D743" t="s">
        <v>406</v>
      </c>
      <c r="E743">
        <v>5193594.49</v>
      </c>
    </row>
    <row r="744" spans="1:5" x14ac:dyDescent="0.3">
      <c r="A744" t="s">
        <v>47</v>
      </c>
      <c r="B744" s="143">
        <v>43610</v>
      </c>
      <c r="C744">
        <v>49</v>
      </c>
      <c r="D744" t="s">
        <v>407</v>
      </c>
      <c r="E744">
        <v>1150702.98</v>
      </c>
    </row>
    <row r="745" spans="1:5" x14ac:dyDescent="0.3">
      <c r="A745" t="s">
        <v>47</v>
      </c>
      <c r="B745" s="143">
        <v>43610</v>
      </c>
      <c r="C745">
        <v>49</v>
      </c>
      <c r="D745" t="s">
        <v>408</v>
      </c>
      <c r="E745">
        <v>472798.92</v>
      </c>
    </row>
    <row r="746" spans="1:5" x14ac:dyDescent="0.3">
      <c r="A746" t="s">
        <v>47</v>
      </c>
      <c r="B746" s="143">
        <v>43610</v>
      </c>
      <c r="C746">
        <v>49</v>
      </c>
      <c r="D746" t="s">
        <v>409</v>
      </c>
      <c r="E746">
        <v>608276.87</v>
      </c>
    </row>
    <row r="747" spans="1:5" x14ac:dyDescent="0.3">
      <c r="A747" t="s">
        <v>47</v>
      </c>
      <c r="B747" s="143">
        <v>43610</v>
      </c>
      <c r="C747">
        <v>49</v>
      </c>
      <c r="D747" t="s">
        <v>410</v>
      </c>
      <c r="E747">
        <v>499435.2</v>
      </c>
    </row>
    <row r="748" spans="1:5" x14ac:dyDescent="0.3">
      <c r="A748" t="s">
        <v>47</v>
      </c>
      <c r="B748" s="143">
        <v>43610</v>
      </c>
      <c r="C748">
        <v>49</v>
      </c>
      <c r="D748" t="s">
        <v>411</v>
      </c>
      <c r="E748">
        <v>64387.97</v>
      </c>
    </row>
    <row r="749" spans="1:5" x14ac:dyDescent="0.3">
      <c r="A749" t="s">
        <v>47</v>
      </c>
      <c r="B749" s="143">
        <v>43645</v>
      </c>
      <c r="C749">
        <v>49</v>
      </c>
      <c r="D749" t="s">
        <v>400</v>
      </c>
      <c r="E749">
        <v>5808898.4900000002</v>
      </c>
    </row>
    <row r="750" spans="1:5" x14ac:dyDescent="0.3">
      <c r="A750" t="s">
        <v>47</v>
      </c>
      <c r="B750" s="143">
        <v>43645</v>
      </c>
      <c r="C750">
        <v>49</v>
      </c>
      <c r="D750" t="s">
        <v>401</v>
      </c>
      <c r="E750">
        <v>1139012.5900000001</v>
      </c>
    </row>
    <row r="751" spans="1:5" x14ac:dyDescent="0.3">
      <c r="A751" t="s">
        <v>47</v>
      </c>
      <c r="B751" s="143">
        <v>43645</v>
      </c>
      <c r="C751">
        <v>49</v>
      </c>
      <c r="D751" t="s">
        <v>402</v>
      </c>
      <c r="E751">
        <v>1084967.5</v>
      </c>
    </row>
    <row r="752" spans="1:5" x14ac:dyDescent="0.3">
      <c r="A752" t="s">
        <v>47</v>
      </c>
      <c r="B752" s="143">
        <v>43645</v>
      </c>
      <c r="C752">
        <v>49</v>
      </c>
      <c r="D752" t="s">
        <v>403</v>
      </c>
      <c r="E752">
        <v>1342715.18</v>
      </c>
    </row>
    <row r="753" spans="1:5" x14ac:dyDescent="0.3">
      <c r="A753" t="s">
        <v>47</v>
      </c>
      <c r="B753" s="143">
        <v>43645</v>
      </c>
      <c r="C753">
        <v>49</v>
      </c>
      <c r="D753" t="s">
        <v>404</v>
      </c>
      <c r="E753">
        <v>1217106.7</v>
      </c>
    </row>
    <row r="754" spans="1:5" x14ac:dyDescent="0.3">
      <c r="A754" t="s">
        <v>47</v>
      </c>
      <c r="B754" s="143">
        <v>43645</v>
      </c>
      <c r="C754">
        <v>49</v>
      </c>
      <c r="D754" t="s">
        <v>405</v>
      </c>
      <c r="E754">
        <v>16.25</v>
      </c>
    </row>
    <row r="755" spans="1:5" x14ac:dyDescent="0.3">
      <c r="A755" t="s">
        <v>47</v>
      </c>
      <c r="B755" s="143">
        <v>43645</v>
      </c>
      <c r="C755">
        <v>49</v>
      </c>
      <c r="D755" t="s">
        <v>406</v>
      </c>
      <c r="E755">
        <v>3077455.57</v>
      </c>
    </row>
    <row r="756" spans="1:5" x14ac:dyDescent="0.3">
      <c r="A756" t="s">
        <v>47</v>
      </c>
      <c r="B756" s="143">
        <v>43645</v>
      </c>
      <c r="C756">
        <v>49</v>
      </c>
      <c r="D756" t="s">
        <v>407</v>
      </c>
      <c r="E756">
        <v>600476.67000000004</v>
      </c>
    </row>
    <row r="757" spans="1:5" x14ac:dyDescent="0.3">
      <c r="A757" t="s">
        <v>47</v>
      </c>
      <c r="B757" s="143">
        <v>43645</v>
      </c>
      <c r="C757">
        <v>49</v>
      </c>
      <c r="D757" t="s">
        <v>408</v>
      </c>
      <c r="E757">
        <v>240876.88</v>
      </c>
    </row>
    <row r="758" spans="1:5" x14ac:dyDescent="0.3">
      <c r="A758" t="s">
        <v>47</v>
      </c>
      <c r="B758" s="143">
        <v>43645</v>
      </c>
      <c r="C758">
        <v>49</v>
      </c>
      <c r="D758" t="s">
        <v>409</v>
      </c>
      <c r="E758">
        <v>373744.56</v>
      </c>
    </row>
    <row r="759" spans="1:5" x14ac:dyDescent="0.3">
      <c r="A759" t="s">
        <v>47</v>
      </c>
      <c r="B759" s="143">
        <v>43645</v>
      </c>
      <c r="C759">
        <v>49</v>
      </c>
      <c r="D759" t="s">
        <v>410</v>
      </c>
      <c r="E759">
        <v>195038.65</v>
      </c>
    </row>
    <row r="760" spans="1:5" x14ac:dyDescent="0.3">
      <c r="A760" t="s">
        <v>47</v>
      </c>
      <c r="B760" s="143">
        <v>43645</v>
      </c>
      <c r="C760">
        <v>49</v>
      </c>
      <c r="D760" t="s">
        <v>411</v>
      </c>
      <c r="E760">
        <v>152763.01</v>
      </c>
    </row>
    <row r="761" spans="1:5" x14ac:dyDescent="0.3">
      <c r="A761" t="s">
        <v>47</v>
      </c>
      <c r="B761" s="143">
        <v>43673</v>
      </c>
      <c r="C761">
        <v>49</v>
      </c>
      <c r="D761" t="s">
        <v>400</v>
      </c>
      <c r="E761">
        <v>7096342.1900000004</v>
      </c>
    </row>
    <row r="762" spans="1:5" x14ac:dyDescent="0.3">
      <c r="A762" t="s">
        <v>47</v>
      </c>
      <c r="B762" s="143">
        <v>43673</v>
      </c>
      <c r="C762">
        <v>49</v>
      </c>
      <c r="D762" t="s">
        <v>401</v>
      </c>
      <c r="E762">
        <v>1278865.45</v>
      </c>
    </row>
    <row r="763" spans="1:5" x14ac:dyDescent="0.3">
      <c r="A763" t="s">
        <v>47</v>
      </c>
      <c r="B763" s="143">
        <v>43673</v>
      </c>
      <c r="C763">
        <v>49</v>
      </c>
      <c r="D763" t="s">
        <v>402</v>
      </c>
      <c r="E763">
        <v>1514614.33</v>
      </c>
    </row>
    <row r="764" spans="1:5" x14ac:dyDescent="0.3">
      <c r="A764" t="s">
        <v>47</v>
      </c>
      <c r="B764" s="143">
        <v>43673</v>
      </c>
      <c r="C764">
        <v>49</v>
      </c>
      <c r="D764" t="s">
        <v>403</v>
      </c>
      <c r="E764">
        <v>1944171.86</v>
      </c>
    </row>
    <row r="765" spans="1:5" x14ac:dyDescent="0.3">
      <c r="A765" t="s">
        <v>47</v>
      </c>
      <c r="B765" s="143">
        <v>43673</v>
      </c>
      <c r="C765">
        <v>49</v>
      </c>
      <c r="D765" t="s">
        <v>404</v>
      </c>
      <c r="E765">
        <v>1785933.71</v>
      </c>
    </row>
    <row r="766" spans="1:5" x14ac:dyDescent="0.3">
      <c r="A766" t="s">
        <v>47</v>
      </c>
      <c r="B766" s="143">
        <v>43673</v>
      </c>
      <c r="C766">
        <v>49</v>
      </c>
      <c r="D766" t="s">
        <v>405</v>
      </c>
      <c r="E766">
        <v>16.45</v>
      </c>
    </row>
    <row r="767" spans="1:5" x14ac:dyDescent="0.3">
      <c r="A767" t="s">
        <v>47</v>
      </c>
      <c r="B767" s="143">
        <v>43673</v>
      </c>
      <c r="C767">
        <v>49</v>
      </c>
      <c r="D767" t="s">
        <v>406</v>
      </c>
      <c r="E767">
        <v>2539827.44</v>
      </c>
    </row>
    <row r="768" spans="1:5" x14ac:dyDescent="0.3">
      <c r="A768" t="s">
        <v>47</v>
      </c>
      <c r="B768" s="143">
        <v>43673</v>
      </c>
      <c r="C768">
        <v>49</v>
      </c>
      <c r="D768" t="s">
        <v>407</v>
      </c>
      <c r="E768">
        <v>438601.55</v>
      </c>
    </row>
    <row r="769" spans="1:5" x14ac:dyDescent="0.3">
      <c r="A769" t="s">
        <v>47</v>
      </c>
      <c r="B769" s="143">
        <v>43673</v>
      </c>
      <c r="C769">
        <v>49</v>
      </c>
      <c r="D769" t="s">
        <v>408</v>
      </c>
      <c r="E769">
        <v>200855.56</v>
      </c>
    </row>
    <row r="770" spans="1:5" x14ac:dyDescent="0.3">
      <c r="A770" t="s">
        <v>47</v>
      </c>
      <c r="B770" s="143">
        <v>43673</v>
      </c>
      <c r="C770">
        <v>49</v>
      </c>
      <c r="D770" t="s">
        <v>409</v>
      </c>
      <c r="E770">
        <v>334710.89</v>
      </c>
    </row>
    <row r="771" spans="1:5" x14ac:dyDescent="0.3">
      <c r="A771" t="s">
        <v>47</v>
      </c>
      <c r="B771" s="143">
        <v>43673</v>
      </c>
      <c r="C771">
        <v>49</v>
      </c>
      <c r="D771" t="s">
        <v>410</v>
      </c>
      <c r="E771">
        <v>284631.52</v>
      </c>
    </row>
    <row r="772" spans="1:5" x14ac:dyDescent="0.3">
      <c r="A772" t="s">
        <v>47</v>
      </c>
      <c r="B772" s="143">
        <v>43673</v>
      </c>
      <c r="C772">
        <v>49</v>
      </c>
      <c r="D772" t="s">
        <v>411</v>
      </c>
      <c r="E772">
        <v>0</v>
      </c>
    </row>
    <row r="773" spans="1:5" x14ac:dyDescent="0.3">
      <c r="A773" t="s">
        <v>47</v>
      </c>
      <c r="B773" s="143">
        <v>43708</v>
      </c>
      <c r="C773">
        <v>49</v>
      </c>
      <c r="D773" t="s">
        <v>400</v>
      </c>
      <c r="E773">
        <v>9466796.1500000004</v>
      </c>
    </row>
    <row r="774" spans="1:5" x14ac:dyDescent="0.3">
      <c r="A774" t="s">
        <v>47</v>
      </c>
      <c r="B774" s="143">
        <v>43708</v>
      </c>
      <c r="C774">
        <v>49</v>
      </c>
      <c r="D774" t="s">
        <v>401</v>
      </c>
      <c r="E774">
        <v>1520501.1</v>
      </c>
    </row>
    <row r="775" spans="1:5" x14ac:dyDescent="0.3">
      <c r="A775" t="s">
        <v>47</v>
      </c>
      <c r="B775" s="143">
        <v>43708</v>
      </c>
      <c r="C775">
        <v>49</v>
      </c>
      <c r="D775" t="s">
        <v>402</v>
      </c>
      <c r="E775">
        <v>1473868.46</v>
      </c>
    </row>
    <row r="776" spans="1:5" x14ac:dyDescent="0.3">
      <c r="A776" t="s">
        <v>47</v>
      </c>
      <c r="B776" s="143">
        <v>43708</v>
      </c>
      <c r="C776">
        <v>49</v>
      </c>
      <c r="D776" t="s">
        <v>403</v>
      </c>
      <c r="E776">
        <v>1568199.66</v>
      </c>
    </row>
    <row r="777" spans="1:5" x14ac:dyDescent="0.3">
      <c r="A777" t="s">
        <v>47</v>
      </c>
      <c r="B777" s="143">
        <v>43708</v>
      </c>
      <c r="C777">
        <v>49</v>
      </c>
      <c r="D777" t="s">
        <v>404</v>
      </c>
      <c r="E777">
        <v>933926</v>
      </c>
    </row>
    <row r="778" spans="1:5" x14ac:dyDescent="0.3">
      <c r="A778" t="s">
        <v>47</v>
      </c>
      <c r="B778" s="143">
        <v>43708</v>
      </c>
      <c r="C778">
        <v>49</v>
      </c>
      <c r="D778" t="s">
        <v>405</v>
      </c>
      <c r="E778">
        <v>16.649999999999999</v>
      </c>
    </row>
    <row r="779" spans="1:5" x14ac:dyDescent="0.3">
      <c r="A779" t="s">
        <v>47</v>
      </c>
      <c r="B779" s="143">
        <v>43708</v>
      </c>
      <c r="C779">
        <v>49</v>
      </c>
      <c r="D779" t="s">
        <v>406</v>
      </c>
      <c r="E779">
        <v>1773303.61</v>
      </c>
    </row>
    <row r="780" spans="1:5" x14ac:dyDescent="0.3">
      <c r="A780" t="s">
        <v>47</v>
      </c>
      <c r="B780" s="143">
        <v>43708</v>
      </c>
      <c r="C780">
        <v>49</v>
      </c>
      <c r="D780" t="s">
        <v>407</v>
      </c>
      <c r="E780">
        <v>303780.27</v>
      </c>
    </row>
    <row r="781" spans="1:5" x14ac:dyDescent="0.3">
      <c r="A781" t="s">
        <v>47</v>
      </c>
      <c r="B781" s="143">
        <v>43708</v>
      </c>
      <c r="C781">
        <v>49</v>
      </c>
      <c r="D781" t="s">
        <v>408</v>
      </c>
      <c r="E781">
        <v>147483.19</v>
      </c>
    </row>
    <row r="782" spans="1:5" x14ac:dyDescent="0.3">
      <c r="A782" t="s">
        <v>47</v>
      </c>
      <c r="B782" s="143">
        <v>43708</v>
      </c>
      <c r="C782">
        <v>49</v>
      </c>
      <c r="D782" t="s">
        <v>409</v>
      </c>
      <c r="E782">
        <v>230159.04</v>
      </c>
    </row>
    <row r="783" spans="1:5" x14ac:dyDescent="0.3">
      <c r="A783" t="s">
        <v>47</v>
      </c>
      <c r="B783" s="143">
        <v>43708</v>
      </c>
      <c r="C783">
        <v>49</v>
      </c>
      <c r="D783" t="s">
        <v>410</v>
      </c>
      <c r="E783">
        <v>197461.27</v>
      </c>
    </row>
    <row r="784" spans="1:5" x14ac:dyDescent="0.3">
      <c r="A784" t="s">
        <v>47</v>
      </c>
      <c r="B784" s="143">
        <v>43708</v>
      </c>
      <c r="C784">
        <v>49</v>
      </c>
      <c r="D784" t="s">
        <v>411</v>
      </c>
      <c r="E784">
        <v>10.64</v>
      </c>
    </row>
    <row r="785" spans="1:5" x14ac:dyDescent="0.3">
      <c r="A785" t="s">
        <v>47</v>
      </c>
      <c r="B785" s="143">
        <v>43736</v>
      </c>
      <c r="C785">
        <v>49</v>
      </c>
      <c r="D785" t="s">
        <v>400</v>
      </c>
      <c r="E785">
        <v>10947284.140000001</v>
      </c>
    </row>
    <row r="786" spans="1:5" x14ac:dyDescent="0.3">
      <c r="A786" t="s">
        <v>47</v>
      </c>
      <c r="B786" s="143">
        <v>43736</v>
      </c>
      <c r="C786">
        <v>49</v>
      </c>
      <c r="D786" t="s">
        <v>401</v>
      </c>
      <c r="E786">
        <v>1803909.28</v>
      </c>
    </row>
    <row r="787" spans="1:5" x14ac:dyDescent="0.3">
      <c r="A787" t="s">
        <v>47</v>
      </c>
      <c r="B787" s="143">
        <v>43736</v>
      </c>
      <c r="C787">
        <v>49</v>
      </c>
      <c r="D787" t="s">
        <v>402</v>
      </c>
      <c r="E787">
        <v>1799603.87</v>
      </c>
    </row>
    <row r="788" spans="1:5" x14ac:dyDescent="0.3">
      <c r="A788" t="s">
        <v>47</v>
      </c>
      <c r="B788" s="143">
        <v>43736</v>
      </c>
      <c r="C788">
        <v>49</v>
      </c>
      <c r="D788" t="s">
        <v>403</v>
      </c>
      <c r="E788">
        <v>1973554.33</v>
      </c>
    </row>
    <row r="789" spans="1:5" x14ac:dyDescent="0.3">
      <c r="A789" t="s">
        <v>47</v>
      </c>
      <c r="B789" s="143">
        <v>43736</v>
      </c>
      <c r="C789">
        <v>49</v>
      </c>
      <c r="D789" t="s">
        <v>404</v>
      </c>
      <c r="E789">
        <v>2207733.21</v>
      </c>
    </row>
    <row r="790" spans="1:5" x14ac:dyDescent="0.3">
      <c r="A790" t="s">
        <v>47</v>
      </c>
      <c r="B790" s="143">
        <v>43736</v>
      </c>
      <c r="C790">
        <v>49</v>
      </c>
      <c r="D790" t="s">
        <v>405</v>
      </c>
      <c r="E790">
        <v>16.850000000000001</v>
      </c>
    </row>
    <row r="791" spans="1:5" x14ac:dyDescent="0.3">
      <c r="A791" t="s">
        <v>47</v>
      </c>
      <c r="B791" s="143">
        <v>43736</v>
      </c>
      <c r="C791">
        <v>49</v>
      </c>
      <c r="D791" t="s">
        <v>406</v>
      </c>
      <c r="E791">
        <v>1692229.04</v>
      </c>
    </row>
    <row r="792" spans="1:5" x14ac:dyDescent="0.3">
      <c r="A792" t="s">
        <v>47</v>
      </c>
      <c r="B792" s="143">
        <v>43736</v>
      </c>
      <c r="C792">
        <v>49</v>
      </c>
      <c r="D792" t="s">
        <v>407</v>
      </c>
      <c r="E792">
        <v>289911.14</v>
      </c>
    </row>
    <row r="793" spans="1:5" x14ac:dyDescent="0.3">
      <c r="A793" t="s">
        <v>47</v>
      </c>
      <c r="B793" s="143">
        <v>43736</v>
      </c>
      <c r="C793">
        <v>49</v>
      </c>
      <c r="D793" t="s">
        <v>408</v>
      </c>
      <c r="E793">
        <v>176237.11</v>
      </c>
    </row>
    <row r="794" spans="1:5" x14ac:dyDescent="0.3">
      <c r="A794" t="s">
        <v>47</v>
      </c>
      <c r="B794" s="143">
        <v>43736</v>
      </c>
      <c r="C794">
        <v>49</v>
      </c>
      <c r="D794" t="s">
        <v>409</v>
      </c>
      <c r="E794">
        <v>222364.83</v>
      </c>
    </row>
    <row r="795" spans="1:5" x14ac:dyDescent="0.3">
      <c r="A795" t="s">
        <v>47</v>
      </c>
      <c r="B795" s="143">
        <v>43736</v>
      </c>
      <c r="C795">
        <v>49</v>
      </c>
      <c r="D795" t="s">
        <v>410</v>
      </c>
      <c r="E795">
        <v>261721.85</v>
      </c>
    </row>
    <row r="796" spans="1:5" x14ac:dyDescent="0.3">
      <c r="A796" t="s">
        <v>47</v>
      </c>
      <c r="B796" s="143">
        <v>43736</v>
      </c>
      <c r="C796">
        <v>49</v>
      </c>
      <c r="D796" t="s">
        <v>411</v>
      </c>
      <c r="E796">
        <v>0</v>
      </c>
    </row>
    <row r="797" spans="1:5" x14ac:dyDescent="0.3">
      <c r="A797" t="s">
        <v>47</v>
      </c>
      <c r="B797" s="143">
        <v>43764</v>
      </c>
      <c r="C797">
        <v>49</v>
      </c>
      <c r="D797" t="s">
        <v>400</v>
      </c>
      <c r="E797">
        <v>9316186.9900000002</v>
      </c>
    </row>
    <row r="798" spans="1:5" x14ac:dyDescent="0.3">
      <c r="A798" t="s">
        <v>47</v>
      </c>
      <c r="B798" s="143">
        <v>43764</v>
      </c>
      <c r="C798">
        <v>49</v>
      </c>
      <c r="D798" t="s">
        <v>401</v>
      </c>
      <c r="E798">
        <v>1596834.81</v>
      </c>
    </row>
    <row r="799" spans="1:5" x14ac:dyDescent="0.3">
      <c r="A799" t="s">
        <v>47</v>
      </c>
      <c r="B799" s="143">
        <v>43764</v>
      </c>
      <c r="C799">
        <v>49</v>
      </c>
      <c r="D799" t="s">
        <v>402</v>
      </c>
      <c r="E799">
        <v>1494683.04</v>
      </c>
    </row>
    <row r="800" spans="1:5" x14ac:dyDescent="0.3">
      <c r="A800" t="s">
        <v>47</v>
      </c>
      <c r="B800" s="143">
        <v>43764</v>
      </c>
      <c r="C800">
        <v>49</v>
      </c>
      <c r="D800" t="s">
        <v>403</v>
      </c>
      <c r="E800">
        <v>1582906.07</v>
      </c>
    </row>
    <row r="801" spans="1:5" x14ac:dyDescent="0.3">
      <c r="A801" t="s">
        <v>47</v>
      </c>
      <c r="B801" s="143">
        <v>43764</v>
      </c>
      <c r="C801">
        <v>49</v>
      </c>
      <c r="D801" t="s">
        <v>404</v>
      </c>
      <c r="E801">
        <v>855083.8</v>
      </c>
    </row>
    <row r="802" spans="1:5" x14ac:dyDescent="0.3">
      <c r="A802" t="s">
        <v>47</v>
      </c>
      <c r="B802" s="143">
        <v>43764</v>
      </c>
      <c r="C802">
        <v>49</v>
      </c>
      <c r="D802" t="s">
        <v>405</v>
      </c>
      <c r="E802">
        <v>17.02</v>
      </c>
    </row>
    <row r="803" spans="1:5" x14ac:dyDescent="0.3">
      <c r="A803" t="s">
        <v>47</v>
      </c>
      <c r="B803" s="143">
        <v>43764</v>
      </c>
      <c r="C803">
        <v>49</v>
      </c>
      <c r="D803" t="s">
        <v>406</v>
      </c>
      <c r="E803">
        <v>1663539.47</v>
      </c>
    </row>
    <row r="804" spans="1:5" x14ac:dyDescent="0.3">
      <c r="A804" t="s">
        <v>47</v>
      </c>
      <c r="B804" s="143">
        <v>43764</v>
      </c>
      <c r="C804">
        <v>49</v>
      </c>
      <c r="D804" t="s">
        <v>407</v>
      </c>
      <c r="E804">
        <v>309782.49</v>
      </c>
    </row>
    <row r="805" spans="1:5" x14ac:dyDescent="0.3">
      <c r="A805" t="s">
        <v>47</v>
      </c>
      <c r="B805" s="143">
        <v>43764</v>
      </c>
      <c r="C805">
        <v>49</v>
      </c>
      <c r="D805" t="s">
        <v>408</v>
      </c>
      <c r="E805">
        <v>146582.34</v>
      </c>
    </row>
    <row r="806" spans="1:5" x14ac:dyDescent="0.3">
      <c r="A806" t="s">
        <v>47</v>
      </c>
      <c r="B806" s="143">
        <v>43764</v>
      </c>
      <c r="C806">
        <v>49</v>
      </c>
      <c r="D806" t="s">
        <v>409</v>
      </c>
      <c r="E806">
        <v>272219.13</v>
      </c>
    </row>
    <row r="807" spans="1:5" x14ac:dyDescent="0.3">
      <c r="A807" t="s">
        <v>47</v>
      </c>
      <c r="B807" s="143">
        <v>43764</v>
      </c>
      <c r="C807">
        <v>49</v>
      </c>
      <c r="D807" t="s">
        <v>410</v>
      </c>
      <c r="E807">
        <v>150271.67999999999</v>
      </c>
    </row>
    <row r="808" spans="1:5" x14ac:dyDescent="0.3">
      <c r="A808" t="s">
        <v>47</v>
      </c>
      <c r="B808" s="143">
        <v>43764</v>
      </c>
      <c r="C808">
        <v>49</v>
      </c>
      <c r="D808" t="s">
        <v>411</v>
      </c>
      <c r="E808">
        <v>0</v>
      </c>
    </row>
    <row r="809" spans="1:5" x14ac:dyDescent="0.3">
      <c r="A809" t="s">
        <v>47</v>
      </c>
      <c r="B809" s="143">
        <v>43799</v>
      </c>
      <c r="C809">
        <v>49</v>
      </c>
      <c r="D809" t="s">
        <v>400</v>
      </c>
      <c r="E809">
        <v>8279962.3399999999</v>
      </c>
    </row>
    <row r="810" spans="1:5" x14ac:dyDescent="0.3">
      <c r="A810" t="s">
        <v>47</v>
      </c>
      <c r="B810" s="143">
        <v>43799</v>
      </c>
      <c r="C810">
        <v>49</v>
      </c>
      <c r="D810" t="s">
        <v>401</v>
      </c>
      <c r="E810">
        <v>1381152.22</v>
      </c>
    </row>
    <row r="811" spans="1:5" x14ac:dyDescent="0.3">
      <c r="A811" t="s">
        <v>47</v>
      </c>
      <c r="B811" s="143">
        <v>43799</v>
      </c>
      <c r="C811">
        <v>49</v>
      </c>
      <c r="D811" t="s">
        <v>402</v>
      </c>
      <c r="E811">
        <v>1544251.37</v>
      </c>
    </row>
    <row r="812" spans="1:5" x14ac:dyDescent="0.3">
      <c r="A812" t="s">
        <v>47</v>
      </c>
      <c r="B812" s="143">
        <v>43799</v>
      </c>
      <c r="C812">
        <v>49</v>
      </c>
      <c r="D812" t="s">
        <v>403</v>
      </c>
      <c r="E812">
        <v>1915739.52</v>
      </c>
    </row>
    <row r="813" spans="1:5" x14ac:dyDescent="0.3">
      <c r="A813" t="s">
        <v>47</v>
      </c>
      <c r="B813" s="143">
        <v>43799</v>
      </c>
      <c r="C813">
        <v>49</v>
      </c>
      <c r="D813" t="s">
        <v>404</v>
      </c>
      <c r="E813">
        <v>1482083.52</v>
      </c>
    </row>
    <row r="814" spans="1:5" x14ac:dyDescent="0.3">
      <c r="A814" t="s">
        <v>47</v>
      </c>
      <c r="B814" s="143">
        <v>43799</v>
      </c>
      <c r="C814">
        <v>49</v>
      </c>
      <c r="D814" t="s">
        <v>405</v>
      </c>
      <c r="E814">
        <v>15.36</v>
      </c>
    </row>
    <row r="815" spans="1:5" x14ac:dyDescent="0.3">
      <c r="A815" t="s">
        <v>47</v>
      </c>
      <c r="B815" s="143">
        <v>43799</v>
      </c>
      <c r="C815">
        <v>49</v>
      </c>
      <c r="D815" t="s">
        <v>406</v>
      </c>
      <c r="E815">
        <v>2297456.77</v>
      </c>
    </row>
    <row r="816" spans="1:5" x14ac:dyDescent="0.3">
      <c r="A816" t="s">
        <v>47</v>
      </c>
      <c r="B816" s="143">
        <v>43799</v>
      </c>
      <c r="C816">
        <v>49</v>
      </c>
      <c r="D816" t="s">
        <v>407</v>
      </c>
      <c r="E816">
        <v>473186.83</v>
      </c>
    </row>
    <row r="817" spans="1:5" x14ac:dyDescent="0.3">
      <c r="A817" t="s">
        <v>47</v>
      </c>
      <c r="B817" s="143">
        <v>43799</v>
      </c>
      <c r="C817">
        <v>49</v>
      </c>
      <c r="D817" t="s">
        <v>408</v>
      </c>
      <c r="E817">
        <v>203832.13</v>
      </c>
    </row>
    <row r="818" spans="1:5" x14ac:dyDescent="0.3">
      <c r="A818" t="s">
        <v>47</v>
      </c>
      <c r="B818" s="143">
        <v>43799</v>
      </c>
      <c r="C818">
        <v>49</v>
      </c>
      <c r="D818" t="s">
        <v>409</v>
      </c>
      <c r="E818">
        <v>377976.33</v>
      </c>
    </row>
    <row r="819" spans="1:5" x14ac:dyDescent="0.3">
      <c r="A819" t="s">
        <v>47</v>
      </c>
      <c r="B819" s="143">
        <v>43799</v>
      </c>
      <c r="C819">
        <v>49</v>
      </c>
      <c r="D819" t="s">
        <v>410</v>
      </c>
      <c r="E819">
        <v>265206.84999999998</v>
      </c>
    </row>
    <row r="820" spans="1:5" x14ac:dyDescent="0.3">
      <c r="A820" t="s">
        <v>47</v>
      </c>
      <c r="B820" s="143">
        <v>43799</v>
      </c>
      <c r="C820">
        <v>49</v>
      </c>
      <c r="D820" t="s">
        <v>411</v>
      </c>
      <c r="E820">
        <v>53902.9</v>
      </c>
    </row>
    <row r="821" spans="1:5" x14ac:dyDescent="0.3">
      <c r="A821" t="s">
        <v>47</v>
      </c>
      <c r="B821" s="143">
        <v>43820</v>
      </c>
      <c r="C821">
        <v>49</v>
      </c>
      <c r="D821" t="s">
        <v>400</v>
      </c>
      <c r="E821">
        <v>7756521.2000000002</v>
      </c>
    </row>
    <row r="822" spans="1:5" x14ac:dyDescent="0.3">
      <c r="A822" t="s">
        <v>47</v>
      </c>
      <c r="B822" s="143">
        <v>43820</v>
      </c>
      <c r="C822">
        <v>49</v>
      </c>
      <c r="D822" t="s">
        <v>401</v>
      </c>
      <c r="E822">
        <v>1421637.6</v>
      </c>
    </row>
    <row r="823" spans="1:5" x14ac:dyDescent="0.3">
      <c r="A823" t="s">
        <v>47</v>
      </c>
      <c r="B823" s="143">
        <v>43820</v>
      </c>
      <c r="C823">
        <v>49</v>
      </c>
      <c r="D823" t="s">
        <v>402</v>
      </c>
      <c r="E823">
        <v>1457698.59</v>
      </c>
    </row>
    <row r="824" spans="1:5" x14ac:dyDescent="0.3">
      <c r="A824" t="s">
        <v>47</v>
      </c>
      <c r="B824" s="143">
        <v>43820</v>
      </c>
      <c r="C824">
        <v>49</v>
      </c>
      <c r="D824" t="s">
        <v>403</v>
      </c>
      <c r="E824">
        <v>1794912.12</v>
      </c>
    </row>
    <row r="825" spans="1:5" x14ac:dyDescent="0.3">
      <c r="A825" t="s">
        <v>47</v>
      </c>
      <c r="B825" s="143">
        <v>43820</v>
      </c>
      <c r="C825">
        <v>49</v>
      </c>
      <c r="D825" t="s">
        <v>404</v>
      </c>
      <c r="E825">
        <v>2208116.54</v>
      </c>
    </row>
    <row r="826" spans="1:5" x14ac:dyDescent="0.3">
      <c r="A826" t="s">
        <v>47</v>
      </c>
      <c r="B826" s="143">
        <v>43820</v>
      </c>
      <c r="C826">
        <v>49</v>
      </c>
      <c r="D826" t="s">
        <v>405</v>
      </c>
      <c r="E826">
        <v>18383.95</v>
      </c>
    </row>
    <row r="827" spans="1:5" x14ac:dyDescent="0.3">
      <c r="A827" t="s">
        <v>47</v>
      </c>
      <c r="B827" s="143">
        <v>43820</v>
      </c>
      <c r="C827">
        <v>49</v>
      </c>
      <c r="D827" t="s">
        <v>406</v>
      </c>
      <c r="E827">
        <v>2963298.5</v>
      </c>
    </row>
    <row r="828" spans="1:5" x14ac:dyDescent="0.3">
      <c r="A828" t="s">
        <v>47</v>
      </c>
      <c r="B828" s="143">
        <v>43820</v>
      </c>
      <c r="C828">
        <v>49</v>
      </c>
      <c r="D828" t="s">
        <v>407</v>
      </c>
      <c r="E828">
        <v>638140.68999999994</v>
      </c>
    </row>
    <row r="829" spans="1:5" x14ac:dyDescent="0.3">
      <c r="A829" t="s">
        <v>47</v>
      </c>
      <c r="B829" s="143">
        <v>43820</v>
      </c>
      <c r="C829">
        <v>49</v>
      </c>
      <c r="D829" t="s">
        <v>408</v>
      </c>
      <c r="E829">
        <v>277291.51</v>
      </c>
    </row>
    <row r="830" spans="1:5" x14ac:dyDescent="0.3">
      <c r="A830" t="s">
        <v>47</v>
      </c>
      <c r="B830" s="143">
        <v>43820</v>
      </c>
      <c r="C830">
        <v>49</v>
      </c>
      <c r="D830" t="s">
        <v>409</v>
      </c>
      <c r="E830">
        <v>471538.91</v>
      </c>
    </row>
    <row r="831" spans="1:5" x14ac:dyDescent="0.3">
      <c r="A831" t="s">
        <v>47</v>
      </c>
      <c r="B831" s="143">
        <v>43820</v>
      </c>
      <c r="C831">
        <v>49</v>
      </c>
      <c r="D831" t="s">
        <v>410</v>
      </c>
      <c r="E831">
        <v>351734.11</v>
      </c>
    </row>
    <row r="832" spans="1:5" x14ac:dyDescent="0.3">
      <c r="A832" t="s">
        <v>47</v>
      </c>
      <c r="B832" s="143">
        <v>43820</v>
      </c>
      <c r="C832">
        <v>49</v>
      </c>
      <c r="D832" t="s">
        <v>411</v>
      </c>
      <c r="E832">
        <v>0</v>
      </c>
    </row>
    <row r="833" spans="1:5" x14ac:dyDescent="0.3">
      <c r="A833" t="s">
        <v>47</v>
      </c>
      <c r="B833" s="143">
        <v>43855</v>
      </c>
      <c r="C833">
        <v>49</v>
      </c>
      <c r="D833" t="s">
        <v>400</v>
      </c>
      <c r="E833">
        <v>8194074.71</v>
      </c>
    </row>
    <row r="834" spans="1:5" x14ac:dyDescent="0.3">
      <c r="A834" t="s">
        <v>47</v>
      </c>
      <c r="B834" s="143">
        <v>43855</v>
      </c>
      <c r="C834">
        <v>49</v>
      </c>
      <c r="D834" t="s">
        <v>401</v>
      </c>
      <c r="E834">
        <v>1526355.72</v>
      </c>
    </row>
    <row r="835" spans="1:5" x14ac:dyDescent="0.3">
      <c r="A835" t="s">
        <v>47</v>
      </c>
      <c r="B835" s="143">
        <v>43855</v>
      </c>
      <c r="C835">
        <v>49</v>
      </c>
      <c r="D835" t="s">
        <v>402</v>
      </c>
      <c r="E835">
        <v>1526528.26</v>
      </c>
    </row>
    <row r="836" spans="1:5" x14ac:dyDescent="0.3">
      <c r="A836" t="s">
        <v>47</v>
      </c>
      <c r="B836" s="143">
        <v>43855</v>
      </c>
      <c r="C836">
        <v>49</v>
      </c>
      <c r="D836" t="s">
        <v>403</v>
      </c>
      <c r="E836">
        <v>1676690.53</v>
      </c>
    </row>
    <row r="837" spans="1:5" x14ac:dyDescent="0.3">
      <c r="A837" t="s">
        <v>47</v>
      </c>
      <c r="B837" s="143">
        <v>43855</v>
      </c>
      <c r="C837">
        <v>49</v>
      </c>
      <c r="D837" t="s">
        <v>404</v>
      </c>
      <c r="E837">
        <v>2064029.02</v>
      </c>
    </row>
    <row r="838" spans="1:5" x14ac:dyDescent="0.3">
      <c r="A838" t="s">
        <v>47</v>
      </c>
      <c r="B838" s="143">
        <v>43855</v>
      </c>
      <c r="C838">
        <v>49</v>
      </c>
      <c r="D838" t="s">
        <v>405</v>
      </c>
      <c r="E838">
        <v>248.22</v>
      </c>
    </row>
    <row r="839" spans="1:5" x14ac:dyDescent="0.3">
      <c r="A839" t="s">
        <v>47</v>
      </c>
      <c r="B839" s="143">
        <v>43855</v>
      </c>
      <c r="C839">
        <v>49</v>
      </c>
      <c r="D839" t="s">
        <v>406</v>
      </c>
      <c r="E839">
        <v>5066087.45</v>
      </c>
    </row>
    <row r="840" spans="1:5" x14ac:dyDescent="0.3">
      <c r="A840" t="s">
        <v>47</v>
      </c>
      <c r="B840" s="143">
        <v>43855</v>
      </c>
      <c r="C840">
        <v>49</v>
      </c>
      <c r="D840" t="s">
        <v>407</v>
      </c>
      <c r="E840">
        <v>1082244.6299999999</v>
      </c>
    </row>
    <row r="841" spans="1:5" x14ac:dyDescent="0.3">
      <c r="A841" t="s">
        <v>47</v>
      </c>
      <c r="B841" s="143">
        <v>43855</v>
      </c>
      <c r="C841">
        <v>49</v>
      </c>
      <c r="D841" t="s">
        <v>408</v>
      </c>
      <c r="E841">
        <v>472860.88</v>
      </c>
    </row>
    <row r="842" spans="1:5" x14ac:dyDescent="0.3">
      <c r="A842" t="s">
        <v>47</v>
      </c>
      <c r="B842" s="143">
        <v>43855</v>
      </c>
      <c r="C842">
        <v>49</v>
      </c>
      <c r="D842" t="s">
        <v>409</v>
      </c>
      <c r="E842">
        <v>509907.97</v>
      </c>
    </row>
    <row r="843" spans="1:5" x14ac:dyDescent="0.3">
      <c r="A843" t="s">
        <v>47</v>
      </c>
      <c r="B843" s="143">
        <v>43855</v>
      </c>
      <c r="C843">
        <v>49</v>
      </c>
      <c r="D843" t="s">
        <v>410</v>
      </c>
      <c r="E843">
        <v>530685.99</v>
      </c>
    </row>
    <row r="844" spans="1:5" x14ac:dyDescent="0.3">
      <c r="A844" t="s">
        <v>47</v>
      </c>
      <c r="B844" s="143">
        <v>43855</v>
      </c>
      <c r="C844">
        <v>49</v>
      </c>
      <c r="D844" t="s">
        <v>411</v>
      </c>
      <c r="E844">
        <v>0</v>
      </c>
    </row>
    <row r="845" spans="1:5" x14ac:dyDescent="0.3">
      <c r="A845" t="s">
        <v>47</v>
      </c>
      <c r="B845" s="143">
        <v>43890</v>
      </c>
      <c r="C845">
        <v>49</v>
      </c>
      <c r="D845" t="s">
        <v>400</v>
      </c>
      <c r="E845">
        <v>10749333.18</v>
      </c>
    </row>
    <row r="846" spans="1:5" x14ac:dyDescent="0.3">
      <c r="A846" t="s">
        <v>47</v>
      </c>
      <c r="B846" s="143">
        <v>43890</v>
      </c>
      <c r="C846">
        <v>49</v>
      </c>
      <c r="D846" t="s">
        <v>401</v>
      </c>
      <c r="E846">
        <v>1827968.06</v>
      </c>
    </row>
    <row r="847" spans="1:5" x14ac:dyDescent="0.3">
      <c r="A847" t="s">
        <v>47</v>
      </c>
      <c r="B847" s="143">
        <v>43890</v>
      </c>
      <c r="C847">
        <v>49</v>
      </c>
      <c r="D847" t="s">
        <v>402</v>
      </c>
      <c r="E847">
        <v>1727451.31</v>
      </c>
    </row>
    <row r="848" spans="1:5" x14ac:dyDescent="0.3">
      <c r="A848" t="s">
        <v>47</v>
      </c>
      <c r="B848" s="143">
        <v>43890</v>
      </c>
      <c r="C848">
        <v>49</v>
      </c>
      <c r="D848" t="s">
        <v>403</v>
      </c>
      <c r="E848">
        <v>1888359.9</v>
      </c>
    </row>
    <row r="849" spans="1:5" x14ac:dyDescent="0.3">
      <c r="A849" t="s">
        <v>47</v>
      </c>
      <c r="B849" s="143">
        <v>43890</v>
      </c>
      <c r="C849">
        <v>49</v>
      </c>
      <c r="D849" t="s">
        <v>404</v>
      </c>
      <c r="E849">
        <v>1559698.91</v>
      </c>
    </row>
    <row r="850" spans="1:5" x14ac:dyDescent="0.3">
      <c r="A850" t="s">
        <v>47</v>
      </c>
      <c r="B850" s="143">
        <v>43890</v>
      </c>
      <c r="C850">
        <v>49</v>
      </c>
      <c r="D850" t="s">
        <v>405</v>
      </c>
      <c r="E850">
        <v>0</v>
      </c>
    </row>
    <row r="851" spans="1:5" x14ac:dyDescent="0.3">
      <c r="A851" t="s">
        <v>47</v>
      </c>
      <c r="B851" s="143">
        <v>43890</v>
      </c>
      <c r="C851">
        <v>49</v>
      </c>
      <c r="D851" t="s">
        <v>406</v>
      </c>
      <c r="E851">
        <v>7519310.4800000004</v>
      </c>
    </row>
    <row r="852" spans="1:5" x14ac:dyDescent="0.3">
      <c r="A852" t="s">
        <v>47</v>
      </c>
      <c r="B852" s="143">
        <v>43890</v>
      </c>
      <c r="C852">
        <v>49</v>
      </c>
      <c r="D852" t="s">
        <v>407</v>
      </c>
      <c r="E852">
        <v>1067624.1100000001</v>
      </c>
    </row>
    <row r="853" spans="1:5" x14ac:dyDescent="0.3">
      <c r="A853" t="s">
        <v>47</v>
      </c>
      <c r="B853" s="143">
        <v>43890</v>
      </c>
      <c r="C853">
        <v>49</v>
      </c>
      <c r="D853" t="s">
        <v>408</v>
      </c>
      <c r="E853">
        <v>718306.24</v>
      </c>
    </row>
    <row r="854" spans="1:5" x14ac:dyDescent="0.3">
      <c r="A854" t="s">
        <v>47</v>
      </c>
      <c r="B854" s="143">
        <v>43890</v>
      </c>
      <c r="C854">
        <v>49</v>
      </c>
      <c r="D854" t="s">
        <v>409</v>
      </c>
      <c r="E854">
        <v>716930.24</v>
      </c>
    </row>
    <row r="855" spans="1:5" x14ac:dyDescent="0.3">
      <c r="A855" t="s">
        <v>47</v>
      </c>
      <c r="B855" s="143">
        <v>43890</v>
      </c>
      <c r="C855">
        <v>49</v>
      </c>
      <c r="D855" t="s">
        <v>410</v>
      </c>
      <c r="E855">
        <v>654097.78</v>
      </c>
    </row>
    <row r="856" spans="1:5" x14ac:dyDescent="0.3">
      <c r="A856" t="s">
        <v>47</v>
      </c>
      <c r="B856" s="143">
        <v>43890</v>
      </c>
      <c r="C856">
        <v>49</v>
      </c>
      <c r="D856" t="s">
        <v>411</v>
      </c>
      <c r="E856">
        <v>0</v>
      </c>
    </row>
    <row r="857" spans="1:5" x14ac:dyDescent="0.3">
      <c r="A857" t="s">
        <v>47</v>
      </c>
      <c r="B857" s="143">
        <v>43918</v>
      </c>
      <c r="C857">
        <v>49</v>
      </c>
      <c r="D857" t="s">
        <v>400</v>
      </c>
      <c r="E857">
        <v>10425564.279999999</v>
      </c>
    </row>
    <row r="858" spans="1:5" x14ac:dyDescent="0.3">
      <c r="A858" t="s">
        <v>47</v>
      </c>
      <c r="B858" s="143">
        <v>43918</v>
      </c>
      <c r="C858">
        <v>49</v>
      </c>
      <c r="D858" t="s">
        <v>401</v>
      </c>
      <c r="E858">
        <v>1620197.28</v>
      </c>
    </row>
    <row r="859" spans="1:5" x14ac:dyDescent="0.3">
      <c r="A859" t="s">
        <v>47</v>
      </c>
      <c r="B859" s="143">
        <v>43918</v>
      </c>
      <c r="C859">
        <v>49</v>
      </c>
      <c r="D859" t="s">
        <v>402</v>
      </c>
      <c r="E859">
        <v>2096007.58</v>
      </c>
    </row>
    <row r="860" spans="1:5" x14ac:dyDescent="0.3">
      <c r="A860" t="s">
        <v>47</v>
      </c>
      <c r="B860" s="143">
        <v>43918</v>
      </c>
      <c r="C860">
        <v>49</v>
      </c>
      <c r="D860" t="s">
        <v>403</v>
      </c>
      <c r="E860">
        <v>2417443.85</v>
      </c>
    </row>
    <row r="861" spans="1:5" x14ac:dyDescent="0.3">
      <c r="A861" t="s">
        <v>47</v>
      </c>
      <c r="B861" s="143">
        <v>43918</v>
      </c>
      <c r="C861">
        <v>49</v>
      </c>
      <c r="D861" t="s">
        <v>404</v>
      </c>
      <c r="E861">
        <v>2311368.9</v>
      </c>
    </row>
    <row r="862" spans="1:5" x14ac:dyDescent="0.3">
      <c r="A862" t="s">
        <v>47</v>
      </c>
      <c r="B862" s="143">
        <v>43918</v>
      </c>
      <c r="C862">
        <v>49</v>
      </c>
      <c r="D862" t="s">
        <v>405</v>
      </c>
      <c r="E862">
        <v>136.34</v>
      </c>
    </row>
    <row r="863" spans="1:5" x14ac:dyDescent="0.3">
      <c r="A863" t="s">
        <v>47</v>
      </c>
      <c r="B863" s="143">
        <v>43918</v>
      </c>
      <c r="C863">
        <v>49</v>
      </c>
      <c r="D863" t="s">
        <v>406</v>
      </c>
      <c r="E863">
        <v>8003626.3300000001</v>
      </c>
    </row>
    <row r="864" spans="1:5" x14ac:dyDescent="0.3">
      <c r="A864" t="s">
        <v>47</v>
      </c>
      <c r="B864" s="143">
        <v>43918</v>
      </c>
      <c r="C864">
        <v>49</v>
      </c>
      <c r="D864" t="s">
        <v>407</v>
      </c>
      <c r="E864">
        <v>999449.82</v>
      </c>
    </row>
    <row r="865" spans="1:5" x14ac:dyDescent="0.3">
      <c r="A865" t="s">
        <v>47</v>
      </c>
      <c r="B865" s="143">
        <v>43918</v>
      </c>
      <c r="C865">
        <v>49</v>
      </c>
      <c r="D865" t="s">
        <v>408</v>
      </c>
      <c r="E865">
        <v>945157.18</v>
      </c>
    </row>
    <row r="866" spans="1:5" x14ac:dyDescent="0.3">
      <c r="A866" t="s">
        <v>47</v>
      </c>
      <c r="B866" s="143">
        <v>43918</v>
      </c>
      <c r="C866">
        <v>49</v>
      </c>
      <c r="D866" t="s">
        <v>409</v>
      </c>
      <c r="E866">
        <v>819108.33</v>
      </c>
    </row>
    <row r="867" spans="1:5" x14ac:dyDescent="0.3">
      <c r="A867" t="s">
        <v>47</v>
      </c>
      <c r="B867" s="143">
        <v>43918</v>
      </c>
      <c r="C867">
        <v>49</v>
      </c>
      <c r="D867" t="s">
        <v>410</v>
      </c>
      <c r="E867">
        <v>961456.89</v>
      </c>
    </row>
    <row r="868" spans="1:5" x14ac:dyDescent="0.3">
      <c r="A868" t="s">
        <v>47</v>
      </c>
      <c r="B868" s="143">
        <v>43918</v>
      </c>
      <c r="C868">
        <v>49</v>
      </c>
      <c r="D868" t="s">
        <v>411</v>
      </c>
      <c r="E868">
        <v>0</v>
      </c>
    </row>
    <row r="869" spans="1:5" x14ac:dyDescent="0.3">
      <c r="A869" t="s">
        <v>48</v>
      </c>
      <c r="B869" s="143">
        <v>43554</v>
      </c>
      <c r="C869">
        <v>49</v>
      </c>
      <c r="D869" t="s">
        <v>400</v>
      </c>
      <c r="E869">
        <v>3983391</v>
      </c>
    </row>
    <row r="870" spans="1:5" x14ac:dyDescent="0.3">
      <c r="A870" t="s">
        <v>48</v>
      </c>
      <c r="B870" s="143">
        <v>43554</v>
      </c>
      <c r="C870">
        <v>49</v>
      </c>
      <c r="D870" t="s">
        <v>401</v>
      </c>
      <c r="E870">
        <v>1374327.25</v>
      </c>
    </row>
    <row r="871" spans="1:5" x14ac:dyDescent="0.3">
      <c r="A871" t="s">
        <v>48</v>
      </c>
      <c r="B871" s="143">
        <v>43554</v>
      </c>
      <c r="C871">
        <v>49</v>
      </c>
      <c r="D871" t="s">
        <v>402</v>
      </c>
      <c r="E871">
        <v>521954.59</v>
      </c>
    </row>
    <row r="872" spans="1:5" x14ac:dyDescent="0.3">
      <c r="A872" t="s">
        <v>48</v>
      </c>
      <c r="B872" s="143">
        <v>43554</v>
      </c>
      <c r="C872">
        <v>49</v>
      </c>
      <c r="D872" t="s">
        <v>403</v>
      </c>
      <c r="E872">
        <v>403232.39</v>
      </c>
    </row>
    <row r="873" spans="1:5" x14ac:dyDescent="0.3">
      <c r="A873" t="s">
        <v>48</v>
      </c>
      <c r="B873" s="143">
        <v>43554</v>
      </c>
      <c r="C873">
        <v>49</v>
      </c>
      <c r="D873" t="s">
        <v>404</v>
      </c>
      <c r="E873">
        <v>363949.3</v>
      </c>
    </row>
    <row r="874" spans="1:5" x14ac:dyDescent="0.3">
      <c r="A874" t="s">
        <v>48</v>
      </c>
      <c r="B874" s="143">
        <v>43554</v>
      </c>
      <c r="C874">
        <v>49</v>
      </c>
      <c r="D874" t="s">
        <v>405</v>
      </c>
      <c r="E874">
        <v>0</v>
      </c>
    </row>
    <row r="875" spans="1:5" x14ac:dyDescent="0.3">
      <c r="A875" t="s">
        <v>48</v>
      </c>
      <c r="B875" s="143">
        <v>43554</v>
      </c>
      <c r="C875">
        <v>49</v>
      </c>
      <c r="D875" t="s">
        <v>406</v>
      </c>
      <c r="E875">
        <v>2996408.4</v>
      </c>
    </row>
    <row r="876" spans="1:5" x14ac:dyDescent="0.3">
      <c r="A876" t="s">
        <v>48</v>
      </c>
      <c r="B876" s="143">
        <v>43554</v>
      </c>
      <c r="C876">
        <v>49</v>
      </c>
      <c r="D876" t="s">
        <v>407</v>
      </c>
      <c r="E876">
        <v>1266856.6499999999</v>
      </c>
    </row>
    <row r="877" spans="1:5" x14ac:dyDescent="0.3">
      <c r="A877" t="s">
        <v>48</v>
      </c>
      <c r="B877" s="143">
        <v>43554</v>
      </c>
      <c r="C877">
        <v>49</v>
      </c>
      <c r="D877" t="s">
        <v>408</v>
      </c>
      <c r="E877">
        <v>159921.38</v>
      </c>
    </row>
    <row r="878" spans="1:5" x14ac:dyDescent="0.3">
      <c r="A878" t="s">
        <v>48</v>
      </c>
      <c r="B878" s="143">
        <v>43554</v>
      </c>
      <c r="C878">
        <v>49</v>
      </c>
      <c r="D878" t="s">
        <v>409</v>
      </c>
      <c r="E878">
        <v>171472.3</v>
      </c>
    </row>
    <row r="879" spans="1:5" x14ac:dyDescent="0.3">
      <c r="A879" t="s">
        <v>48</v>
      </c>
      <c r="B879" s="143">
        <v>43554</v>
      </c>
      <c r="C879">
        <v>49</v>
      </c>
      <c r="D879" t="s">
        <v>410</v>
      </c>
      <c r="E879">
        <v>102822.01</v>
      </c>
    </row>
    <row r="880" spans="1:5" x14ac:dyDescent="0.3">
      <c r="A880" t="s">
        <v>48</v>
      </c>
      <c r="B880" s="143">
        <v>43554</v>
      </c>
      <c r="C880">
        <v>49</v>
      </c>
      <c r="D880" t="s">
        <v>411</v>
      </c>
      <c r="E880">
        <v>0</v>
      </c>
    </row>
    <row r="881" spans="1:5" x14ac:dyDescent="0.3">
      <c r="A881" t="s">
        <v>48</v>
      </c>
      <c r="B881" s="143">
        <v>43582</v>
      </c>
      <c r="C881">
        <v>49</v>
      </c>
      <c r="D881" t="s">
        <v>400</v>
      </c>
      <c r="E881">
        <v>4184424.78</v>
      </c>
    </row>
    <row r="882" spans="1:5" x14ac:dyDescent="0.3">
      <c r="A882" t="s">
        <v>48</v>
      </c>
      <c r="B882" s="143">
        <v>43582</v>
      </c>
      <c r="C882">
        <v>49</v>
      </c>
      <c r="D882" t="s">
        <v>401</v>
      </c>
      <c r="E882">
        <v>1377654.05</v>
      </c>
    </row>
    <row r="883" spans="1:5" x14ac:dyDescent="0.3">
      <c r="A883" t="s">
        <v>48</v>
      </c>
      <c r="B883" s="143">
        <v>43582</v>
      </c>
      <c r="C883">
        <v>49</v>
      </c>
      <c r="D883" t="s">
        <v>402</v>
      </c>
      <c r="E883">
        <v>516799.52</v>
      </c>
    </row>
    <row r="884" spans="1:5" x14ac:dyDescent="0.3">
      <c r="A884" t="s">
        <v>48</v>
      </c>
      <c r="B884" s="143">
        <v>43582</v>
      </c>
      <c r="C884">
        <v>49</v>
      </c>
      <c r="D884" t="s">
        <v>403</v>
      </c>
      <c r="E884">
        <v>480763.5</v>
      </c>
    </row>
    <row r="885" spans="1:5" x14ac:dyDescent="0.3">
      <c r="A885" t="s">
        <v>48</v>
      </c>
      <c r="B885" s="143">
        <v>43582</v>
      </c>
      <c r="C885">
        <v>49</v>
      </c>
      <c r="D885" t="s">
        <v>404</v>
      </c>
      <c r="E885">
        <v>346647.07</v>
      </c>
    </row>
    <row r="886" spans="1:5" x14ac:dyDescent="0.3">
      <c r="A886" t="s">
        <v>48</v>
      </c>
      <c r="B886" s="143">
        <v>43582</v>
      </c>
      <c r="C886">
        <v>49</v>
      </c>
      <c r="D886" t="s">
        <v>405</v>
      </c>
      <c r="E886">
        <v>0</v>
      </c>
    </row>
    <row r="887" spans="1:5" x14ac:dyDescent="0.3">
      <c r="A887" t="s">
        <v>48</v>
      </c>
      <c r="B887" s="143">
        <v>43582</v>
      </c>
      <c r="C887">
        <v>49</v>
      </c>
      <c r="D887" t="s">
        <v>406</v>
      </c>
      <c r="E887">
        <v>3711976.19</v>
      </c>
    </row>
    <row r="888" spans="1:5" x14ac:dyDescent="0.3">
      <c r="A888" t="s">
        <v>48</v>
      </c>
      <c r="B888" s="143">
        <v>43582</v>
      </c>
      <c r="C888">
        <v>49</v>
      </c>
      <c r="D888" t="s">
        <v>407</v>
      </c>
      <c r="E888">
        <v>1451773.43</v>
      </c>
    </row>
    <row r="889" spans="1:5" x14ac:dyDescent="0.3">
      <c r="A889" t="s">
        <v>48</v>
      </c>
      <c r="B889" s="143">
        <v>43582</v>
      </c>
      <c r="C889">
        <v>49</v>
      </c>
      <c r="D889" t="s">
        <v>408</v>
      </c>
      <c r="E889">
        <v>231168.81</v>
      </c>
    </row>
    <row r="890" spans="1:5" x14ac:dyDescent="0.3">
      <c r="A890" t="s">
        <v>48</v>
      </c>
      <c r="B890" s="143">
        <v>43582</v>
      </c>
      <c r="C890">
        <v>49</v>
      </c>
      <c r="D890" t="s">
        <v>409</v>
      </c>
      <c r="E890">
        <v>260753.94</v>
      </c>
    </row>
    <row r="891" spans="1:5" x14ac:dyDescent="0.3">
      <c r="A891" t="s">
        <v>48</v>
      </c>
      <c r="B891" s="143">
        <v>43582</v>
      </c>
      <c r="C891">
        <v>49</v>
      </c>
      <c r="D891" t="s">
        <v>410</v>
      </c>
      <c r="E891">
        <v>160122.06</v>
      </c>
    </row>
    <row r="892" spans="1:5" x14ac:dyDescent="0.3">
      <c r="A892" t="s">
        <v>48</v>
      </c>
      <c r="B892" s="143">
        <v>43582</v>
      </c>
      <c r="C892">
        <v>49</v>
      </c>
      <c r="D892" t="s">
        <v>411</v>
      </c>
      <c r="E892">
        <v>0</v>
      </c>
    </row>
    <row r="893" spans="1:5" x14ac:dyDescent="0.3">
      <c r="A893" t="s">
        <v>48</v>
      </c>
      <c r="B893" s="143">
        <v>43610</v>
      </c>
      <c r="C893">
        <v>49</v>
      </c>
      <c r="D893" t="s">
        <v>400</v>
      </c>
      <c r="E893">
        <v>3988313.5</v>
      </c>
    </row>
    <row r="894" spans="1:5" x14ac:dyDescent="0.3">
      <c r="A894" t="s">
        <v>48</v>
      </c>
      <c r="B894" s="143">
        <v>43610</v>
      </c>
      <c r="C894">
        <v>49</v>
      </c>
      <c r="D894" t="s">
        <v>401</v>
      </c>
      <c r="E894">
        <v>1251581.28</v>
      </c>
    </row>
    <row r="895" spans="1:5" x14ac:dyDescent="0.3">
      <c r="A895" t="s">
        <v>48</v>
      </c>
      <c r="B895" s="143">
        <v>43610</v>
      </c>
      <c r="C895">
        <v>49</v>
      </c>
      <c r="D895" t="s">
        <v>402</v>
      </c>
      <c r="E895">
        <v>544825.87</v>
      </c>
    </row>
    <row r="896" spans="1:5" x14ac:dyDescent="0.3">
      <c r="A896" t="s">
        <v>48</v>
      </c>
      <c r="B896" s="143">
        <v>43610</v>
      </c>
      <c r="C896">
        <v>49</v>
      </c>
      <c r="D896" t="s">
        <v>403</v>
      </c>
      <c r="E896">
        <v>469207.49</v>
      </c>
    </row>
    <row r="897" spans="1:5" x14ac:dyDescent="0.3">
      <c r="A897" t="s">
        <v>48</v>
      </c>
      <c r="B897" s="143">
        <v>43610</v>
      </c>
      <c r="C897">
        <v>49</v>
      </c>
      <c r="D897" t="s">
        <v>404</v>
      </c>
      <c r="E897">
        <v>250697.43</v>
      </c>
    </row>
    <row r="898" spans="1:5" x14ac:dyDescent="0.3">
      <c r="A898" t="s">
        <v>48</v>
      </c>
      <c r="B898" s="143">
        <v>43610</v>
      </c>
      <c r="C898">
        <v>49</v>
      </c>
      <c r="D898" t="s">
        <v>405</v>
      </c>
      <c r="E898">
        <v>0</v>
      </c>
    </row>
    <row r="899" spans="1:5" x14ac:dyDescent="0.3">
      <c r="A899" t="s">
        <v>48</v>
      </c>
      <c r="B899" s="143">
        <v>43610</v>
      </c>
      <c r="C899">
        <v>49</v>
      </c>
      <c r="D899" t="s">
        <v>406</v>
      </c>
      <c r="E899">
        <v>3965360.09</v>
      </c>
    </row>
    <row r="900" spans="1:5" x14ac:dyDescent="0.3">
      <c r="A900" t="s">
        <v>48</v>
      </c>
      <c r="B900" s="143">
        <v>43610</v>
      </c>
      <c r="C900">
        <v>49</v>
      </c>
      <c r="D900" t="s">
        <v>407</v>
      </c>
      <c r="E900">
        <v>1274148.1299999999</v>
      </c>
    </row>
    <row r="901" spans="1:5" x14ac:dyDescent="0.3">
      <c r="A901" t="s">
        <v>48</v>
      </c>
      <c r="B901" s="143">
        <v>43610</v>
      </c>
      <c r="C901">
        <v>49</v>
      </c>
      <c r="D901" t="s">
        <v>408</v>
      </c>
      <c r="E901">
        <v>276573.76</v>
      </c>
    </row>
    <row r="902" spans="1:5" x14ac:dyDescent="0.3">
      <c r="A902" t="s">
        <v>48</v>
      </c>
      <c r="B902" s="143">
        <v>43610</v>
      </c>
      <c r="C902">
        <v>49</v>
      </c>
      <c r="D902" t="s">
        <v>409</v>
      </c>
      <c r="E902">
        <v>318222.31</v>
      </c>
    </row>
    <row r="903" spans="1:5" x14ac:dyDescent="0.3">
      <c r="A903" t="s">
        <v>48</v>
      </c>
      <c r="B903" s="143">
        <v>43610</v>
      </c>
      <c r="C903">
        <v>49</v>
      </c>
      <c r="D903" t="s">
        <v>410</v>
      </c>
      <c r="E903">
        <v>347769.88</v>
      </c>
    </row>
    <row r="904" spans="1:5" x14ac:dyDescent="0.3">
      <c r="A904" t="s">
        <v>48</v>
      </c>
      <c r="B904" s="143">
        <v>43610</v>
      </c>
      <c r="C904">
        <v>49</v>
      </c>
      <c r="D904" t="s">
        <v>411</v>
      </c>
      <c r="E904">
        <v>171906.62</v>
      </c>
    </row>
    <row r="905" spans="1:5" x14ac:dyDescent="0.3">
      <c r="A905" t="s">
        <v>48</v>
      </c>
      <c r="B905" s="143">
        <v>43645</v>
      </c>
      <c r="C905">
        <v>49</v>
      </c>
      <c r="D905" t="s">
        <v>400</v>
      </c>
      <c r="E905">
        <v>3215923.52</v>
      </c>
    </row>
    <row r="906" spans="1:5" x14ac:dyDescent="0.3">
      <c r="A906" t="s">
        <v>48</v>
      </c>
      <c r="B906" s="143">
        <v>43645</v>
      </c>
      <c r="C906">
        <v>49</v>
      </c>
      <c r="D906" t="s">
        <v>401</v>
      </c>
      <c r="E906">
        <v>1018769.07</v>
      </c>
    </row>
    <row r="907" spans="1:5" x14ac:dyDescent="0.3">
      <c r="A907" t="s">
        <v>48</v>
      </c>
      <c r="B907" s="143">
        <v>43645</v>
      </c>
      <c r="C907">
        <v>49</v>
      </c>
      <c r="D907" t="s">
        <v>402</v>
      </c>
      <c r="E907">
        <v>460990.2</v>
      </c>
    </row>
    <row r="908" spans="1:5" x14ac:dyDescent="0.3">
      <c r="A908" t="s">
        <v>48</v>
      </c>
      <c r="B908" s="143">
        <v>43645</v>
      </c>
      <c r="C908">
        <v>49</v>
      </c>
      <c r="D908" t="s">
        <v>403</v>
      </c>
      <c r="E908">
        <v>345140.81</v>
      </c>
    </row>
    <row r="909" spans="1:5" x14ac:dyDescent="0.3">
      <c r="A909" t="s">
        <v>48</v>
      </c>
      <c r="B909" s="143">
        <v>43645</v>
      </c>
      <c r="C909">
        <v>49</v>
      </c>
      <c r="D909" t="s">
        <v>404</v>
      </c>
      <c r="E909">
        <v>217165.35</v>
      </c>
    </row>
    <row r="910" spans="1:5" x14ac:dyDescent="0.3">
      <c r="A910" t="s">
        <v>48</v>
      </c>
      <c r="B910" s="143">
        <v>43645</v>
      </c>
      <c r="C910">
        <v>49</v>
      </c>
      <c r="D910" t="s">
        <v>405</v>
      </c>
      <c r="E910">
        <v>191.68</v>
      </c>
    </row>
    <row r="911" spans="1:5" x14ac:dyDescent="0.3">
      <c r="A911" t="s">
        <v>48</v>
      </c>
      <c r="B911" s="143">
        <v>43645</v>
      </c>
      <c r="C911">
        <v>49</v>
      </c>
      <c r="D911" t="s">
        <v>406</v>
      </c>
      <c r="E911">
        <v>2881558.79</v>
      </c>
    </row>
    <row r="912" spans="1:5" x14ac:dyDescent="0.3">
      <c r="A912" t="s">
        <v>48</v>
      </c>
      <c r="B912" s="143">
        <v>43645</v>
      </c>
      <c r="C912">
        <v>49</v>
      </c>
      <c r="D912" t="s">
        <v>407</v>
      </c>
      <c r="E912">
        <v>811628.5</v>
      </c>
    </row>
    <row r="913" spans="1:5" x14ac:dyDescent="0.3">
      <c r="A913" t="s">
        <v>48</v>
      </c>
      <c r="B913" s="143">
        <v>43645</v>
      </c>
      <c r="C913">
        <v>49</v>
      </c>
      <c r="D913" t="s">
        <v>408</v>
      </c>
      <c r="E913">
        <v>165023.76999999999</v>
      </c>
    </row>
    <row r="914" spans="1:5" x14ac:dyDescent="0.3">
      <c r="A914" t="s">
        <v>48</v>
      </c>
      <c r="B914" s="143">
        <v>43645</v>
      </c>
      <c r="C914">
        <v>49</v>
      </c>
      <c r="D914" t="s">
        <v>409</v>
      </c>
      <c r="E914">
        <v>181331.26</v>
      </c>
    </row>
    <row r="915" spans="1:5" x14ac:dyDescent="0.3">
      <c r="A915" t="s">
        <v>48</v>
      </c>
      <c r="B915" s="143">
        <v>43645</v>
      </c>
      <c r="C915">
        <v>49</v>
      </c>
      <c r="D915" t="s">
        <v>410</v>
      </c>
      <c r="E915">
        <v>100383.55</v>
      </c>
    </row>
    <row r="916" spans="1:5" x14ac:dyDescent="0.3">
      <c r="A916" t="s">
        <v>48</v>
      </c>
      <c r="B916" s="143">
        <v>43645</v>
      </c>
      <c r="C916">
        <v>49</v>
      </c>
      <c r="D916" t="s">
        <v>411</v>
      </c>
      <c r="E916">
        <v>0</v>
      </c>
    </row>
    <row r="917" spans="1:5" x14ac:dyDescent="0.3">
      <c r="A917" t="s">
        <v>48</v>
      </c>
      <c r="B917" s="143">
        <v>43673</v>
      </c>
      <c r="C917">
        <v>49</v>
      </c>
      <c r="D917" t="s">
        <v>400</v>
      </c>
      <c r="E917">
        <v>2661182.88</v>
      </c>
    </row>
    <row r="918" spans="1:5" x14ac:dyDescent="0.3">
      <c r="A918" t="s">
        <v>48</v>
      </c>
      <c r="B918" s="143">
        <v>43673</v>
      </c>
      <c r="C918">
        <v>49</v>
      </c>
      <c r="D918" t="s">
        <v>401</v>
      </c>
      <c r="E918">
        <v>857420.79</v>
      </c>
    </row>
    <row r="919" spans="1:5" x14ac:dyDescent="0.3">
      <c r="A919" t="s">
        <v>48</v>
      </c>
      <c r="B919" s="143">
        <v>43673</v>
      </c>
      <c r="C919">
        <v>49</v>
      </c>
      <c r="D919" t="s">
        <v>402</v>
      </c>
      <c r="E919">
        <v>383266.83</v>
      </c>
    </row>
    <row r="920" spans="1:5" x14ac:dyDescent="0.3">
      <c r="A920" t="s">
        <v>48</v>
      </c>
      <c r="B920" s="143">
        <v>43673</v>
      </c>
      <c r="C920">
        <v>49</v>
      </c>
      <c r="D920" t="s">
        <v>403</v>
      </c>
      <c r="E920">
        <v>358637.9</v>
      </c>
    </row>
    <row r="921" spans="1:5" x14ac:dyDescent="0.3">
      <c r="A921" t="s">
        <v>48</v>
      </c>
      <c r="B921" s="143">
        <v>43673</v>
      </c>
      <c r="C921">
        <v>49</v>
      </c>
      <c r="D921" t="s">
        <v>404</v>
      </c>
      <c r="E921">
        <v>179010.18</v>
      </c>
    </row>
    <row r="922" spans="1:5" x14ac:dyDescent="0.3">
      <c r="A922" t="s">
        <v>48</v>
      </c>
      <c r="B922" s="143">
        <v>43673</v>
      </c>
      <c r="C922">
        <v>49</v>
      </c>
      <c r="D922" t="s">
        <v>405</v>
      </c>
      <c r="E922">
        <v>16.25</v>
      </c>
    </row>
    <row r="923" spans="1:5" x14ac:dyDescent="0.3">
      <c r="A923" t="s">
        <v>48</v>
      </c>
      <c r="B923" s="143">
        <v>43673</v>
      </c>
      <c r="C923">
        <v>49</v>
      </c>
      <c r="D923" t="s">
        <v>406</v>
      </c>
      <c r="E923">
        <v>1910007.44</v>
      </c>
    </row>
    <row r="924" spans="1:5" x14ac:dyDescent="0.3">
      <c r="A924" t="s">
        <v>48</v>
      </c>
      <c r="B924" s="143">
        <v>43673</v>
      </c>
      <c r="C924">
        <v>49</v>
      </c>
      <c r="D924" t="s">
        <v>407</v>
      </c>
      <c r="E924">
        <v>496824.85</v>
      </c>
    </row>
    <row r="925" spans="1:5" x14ac:dyDescent="0.3">
      <c r="A925" t="s">
        <v>48</v>
      </c>
      <c r="B925" s="143">
        <v>43673</v>
      </c>
      <c r="C925">
        <v>49</v>
      </c>
      <c r="D925" t="s">
        <v>408</v>
      </c>
      <c r="E925">
        <v>95669.49</v>
      </c>
    </row>
    <row r="926" spans="1:5" x14ac:dyDescent="0.3">
      <c r="A926" t="s">
        <v>48</v>
      </c>
      <c r="B926" s="143">
        <v>43673</v>
      </c>
      <c r="C926">
        <v>49</v>
      </c>
      <c r="D926" t="s">
        <v>409</v>
      </c>
      <c r="E926">
        <v>134408.76</v>
      </c>
    </row>
    <row r="927" spans="1:5" x14ac:dyDescent="0.3">
      <c r="A927" t="s">
        <v>48</v>
      </c>
      <c r="B927" s="143">
        <v>43673</v>
      </c>
      <c r="C927">
        <v>49</v>
      </c>
      <c r="D927" t="s">
        <v>410</v>
      </c>
      <c r="E927">
        <v>122770.21</v>
      </c>
    </row>
    <row r="928" spans="1:5" x14ac:dyDescent="0.3">
      <c r="A928" t="s">
        <v>48</v>
      </c>
      <c r="B928" s="143">
        <v>43673</v>
      </c>
      <c r="C928">
        <v>49</v>
      </c>
      <c r="D928" t="s">
        <v>411</v>
      </c>
      <c r="E928">
        <v>15995.64</v>
      </c>
    </row>
    <row r="929" spans="1:5" x14ac:dyDescent="0.3">
      <c r="A929" t="s">
        <v>48</v>
      </c>
      <c r="B929" s="143">
        <v>43708</v>
      </c>
      <c r="C929">
        <v>49</v>
      </c>
      <c r="D929" t="s">
        <v>400</v>
      </c>
      <c r="E929">
        <v>2929873.87</v>
      </c>
    </row>
    <row r="930" spans="1:5" x14ac:dyDescent="0.3">
      <c r="A930" t="s">
        <v>48</v>
      </c>
      <c r="B930" s="143">
        <v>43708</v>
      </c>
      <c r="C930">
        <v>49</v>
      </c>
      <c r="D930" t="s">
        <v>401</v>
      </c>
      <c r="E930">
        <v>892260.07</v>
      </c>
    </row>
    <row r="931" spans="1:5" x14ac:dyDescent="0.3">
      <c r="A931" t="s">
        <v>48</v>
      </c>
      <c r="B931" s="143">
        <v>43708</v>
      </c>
      <c r="C931">
        <v>49</v>
      </c>
      <c r="D931" t="s">
        <v>402</v>
      </c>
      <c r="E931">
        <v>433943.47</v>
      </c>
    </row>
    <row r="932" spans="1:5" x14ac:dyDescent="0.3">
      <c r="A932" t="s">
        <v>48</v>
      </c>
      <c r="B932" s="143">
        <v>43708</v>
      </c>
      <c r="C932">
        <v>49</v>
      </c>
      <c r="D932" t="s">
        <v>403</v>
      </c>
      <c r="E932">
        <v>386213.56</v>
      </c>
    </row>
    <row r="933" spans="1:5" x14ac:dyDescent="0.3">
      <c r="A933" t="s">
        <v>48</v>
      </c>
      <c r="B933" s="143">
        <v>43708</v>
      </c>
      <c r="C933">
        <v>49</v>
      </c>
      <c r="D933" t="s">
        <v>404</v>
      </c>
      <c r="E933">
        <v>213703.21</v>
      </c>
    </row>
    <row r="934" spans="1:5" x14ac:dyDescent="0.3">
      <c r="A934" t="s">
        <v>48</v>
      </c>
      <c r="B934" s="143">
        <v>43708</v>
      </c>
      <c r="C934">
        <v>49</v>
      </c>
      <c r="D934" t="s">
        <v>405</v>
      </c>
      <c r="E934">
        <v>16.45</v>
      </c>
    </row>
    <row r="935" spans="1:5" x14ac:dyDescent="0.3">
      <c r="A935" t="s">
        <v>48</v>
      </c>
      <c r="B935" s="143">
        <v>43708</v>
      </c>
      <c r="C935">
        <v>49</v>
      </c>
      <c r="D935" t="s">
        <v>406</v>
      </c>
      <c r="E935">
        <v>1357193.62</v>
      </c>
    </row>
    <row r="936" spans="1:5" x14ac:dyDescent="0.3">
      <c r="A936" t="s">
        <v>48</v>
      </c>
      <c r="B936" s="143">
        <v>43708</v>
      </c>
      <c r="C936">
        <v>49</v>
      </c>
      <c r="D936" t="s">
        <v>407</v>
      </c>
      <c r="E936">
        <v>333539.69</v>
      </c>
    </row>
    <row r="937" spans="1:5" x14ac:dyDescent="0.3">
      <c r="A937" t="s">
        <v>48</v>
      </c>
      <c r="B937" s="143">
        <v>43708</v>
      </c>
      <c r="C937">
        <v>49</v>
      </c>
      <c r="D937" t="s">
        <v>408</v>
      </c>
      <c r="E937">
        <v>80999.37</v>
      </c>
    </row>
    <row r="938" spans="1:5" x14ac:dyDescent="0.3">
      <c r="A938" t="s">
        <v>48</v>
      </c>
      <c r="B938" s="143">
        <v>43708</v>
      </c>
      <c r="C938">
        <v>49</v>
      </c>
      <c r="D938" t="s">
        <v>409</v>
      </c>
      <c r="E938">
        <v>125801.99</v>
      </c>
    </row>
    <row r="939" spans="1:5" x14ac:dyDescent="0.3">
      <c r="A939" t="s">
        <v>48</v>
      </c>
      <c r="B939" s="143">
        <v>43708</v>
      </c>
      <c r="C939">
        <v>49</v>
      </c>
      <c r="D939" t="s">
        <v>410</v>
      </c>
      <c r="E939">
        <v>93986.79</v>
      </c>
    </row>
    <row r="940" spans="1:5" x14ac:dyDescent="0.3">
      <c r="A940" t="s">
        <v>48</v>
      </c>
      <c r="B940" s="143">
        <v>43708</v>
      </c>
      <c r="C940">
        <v>49</v>
      </c>
      <c r="D940" t="s">
        <v>411</v>
      </c>
      <c r="E940">
        <v>0</v>
      </c>
    </row>
    <row r="941" spans="1:5" x14ac:dyDescent="0.3">
      <c r="A941" t="s">
        <v>48</v>
      </c>
      <c r="B941" s="143">
        <v>43736</v>
      </c>
      <c r="C941">
        <v>49</v>
      </c>
      <c r="D941" t="s">
        <v>400</v>
      </c>
      <c r="E941">
        <v>3670915.51</v>
      </c>
    </row>
    <row r="942" spans="1:5" x14ac:dyDescent="0.3">
      <c r="A942" t="s">
        <v>48</v>
      </c>
      <c r="B942" s="143">
        <v>43736</v>
      </c>
      <c r="C942">
        <v>49</v>
      </c>
      <c r="D942" t="s">
        <v>401</v>
      </c>
      <c r="E942">
        <v>1085119.47</v>
      </c>
    </row>
    <row r="943" spans="1:5" x14ac:dyDescent="0.3">
      <c r="A943" t="s">
        <v>48</v>
      </c>
      <c r="B943" s="143">
        <v>43736</v>
      </c>
      <c r="C943">
        <v>49</v>
      </c>
      <c r="D943" t="s">
        <v>402</v>
      </c>
      <c r="E943">
        <v>498413.34</v>
      </c>
    </row>
    <row r="944" spans="1:5" x14ac:dyDescent="0.3">
      <c r="A944" t="s">
        <v>48</v>
      </c>
      <c r="B944" s="143">
        <v>43736</v>
      </c>
      <c r="C944">
        <v>49</v>
      </c>
      <c r="D944" t="s">
        <v>403</v>
      </c>
      <c r="E944">
        <v>372762.8</v>
      </c>
    </row>
    <row r="945" spans="1:5" x14ac:dyDescent="0.3">
      <c r="A945" t="s">
        <v>48</v>
      </c>
      <c r="B945" s="143">
        <v>43736</v>
      </c>
      <c r="C945">
        <v>49</v>
      </c>
      <c r="D945" t="s">
        <v>404</v>
      </c>
      <c r="E945">
        <v>178120.22</v>
      </c>
    </row>
    <row r="946" spans="1:5" x14ac:dyDescent="0.3">
      <c r="A946" t="s">
        <v>48</v>
      </c>
      <c r="B946" s="143">
        <v>43736</v>
      </c>
      <c r="C946">
        <v>49</v>
      </c>
      <c r="D946" t="s">
        <v>405</v>
      </c>
      <c r="E946">
        <v>16.649999999999999</v>
      </c>
    </row>
    <row r="947" spans="1:5" x14ac:dyDescent="0.3">
      <c r="A947" t="s">
        <v>48</v>
      </c>
      <c r="B947" s="143">
        <v>43736</v>
      </c>
      <c r="C947">
        <v>49</v>
      </c>
      <c r="D947" t="s">
        <v>406</v>
      </c>
      <c r="E947">
        <v>1016667.96</v>
      </c>
    </row>
    <row r="948" spans="1:5" x14ac:dyDescent="0.3">
      <c r="A948" t="s">
        <v>48</v>
      </c>
      <c r="B948" s="143">
        <v>43736</v>
      </c>
      <c r="C948">
        <v>49</v>
      </c>
      <c r="D948" t="s">
        <v>407</v>
      </c>
      <c r="E948">
        <v>256251.98</v>
      </c>
    </row>
    <row r="949" spans="1:5" x14ac:dyDescent="0.3">
      <c r="A949" t="s">
        <v>48</v>
      </c>
      <c r="B949" s="143">
        <v>43736</v>
      </c>
      <c r="C949">
        <v>49</v>
      </c>
      <c r="D949" t="s">
        <v>408</v>
      </c>
      <c r="E949">
        <v>57463.12</v>
      </c>
    </row>
    <row r="950" spans="1:5" x14ac:dyDescent="0.3">
      <c r="A950" t="s">
        <v>48</v>
      </c>
      <c r="B950" s="143">
        <v>43736</v>
      </c>
      <c r="C950">
        <v>49</v>
      </c>
      <c r="D950" t="s">
        <v>409</v>
      </c>
      <c r="E950">
        <v>90412.53</v>
      </c>
    </row>
    <row r="951" spans="1:5" x14ac:dyDescent="0.3">
      <c r="A951" t="s">
        <v>48</v>
      </c>
      <c r="B951" s="143">
        <v>43736</v>
      </c>
      <c r="C951">
        <v>49</v>
      </c>
      <c r="D951" t="s">
        <v>410</v>
      </c>
      <c r="E951">
        <v>123554.29</v>
      </c>
    </row>
    <row r="952" spans="1:5" x14ac:dyDescent="0.3">
      <c r="A952" t="s">
        <v>48</v>
      </c>
      <c r="B952" s="143">
        <v>43736</v>
      </c>
      <c r="C952">
        <v>49</v>
      </c>
      <c r="D952" t="s">
        <v>411</v>
      </c>
      <c r="E952">
        <v>0</v>
      </c>
    </row>
    <row r="953" spans="1:5" x14ac:dyDescent="0.3">
      <c r="A953" t="s">
        <v>48</v>
      </c>
      <c r="B953" s="143">
        <v>43764</v>
      </c>
      <c r="C953">
        <v>49</v>
      </c>
      <c r="D953" t="s">
        <v>400</v>
      </c>
      <c r="E953">
        <v>4855581.18</v>
      </c>
    </row>
    <row r="954" spans="1:5" x14ac:dyDescent="0.3">
      <c r="A954" t="s">
        <v>48</v>
      </c>
      <c r="B954" s="143">
        <v>43764</v>
      </c>
      <c r="C954">
        <v>49</v>
      </c>
      <c r="D954" t="s">
        <v>401</v>
      </c>
      <c r="E954">
        <v>1376426.79</v>
      </c>
    </row>
    <row r="955" spans="1:5" x14ac:dyDescent="0.3">
      <c r="A955" t="s">
        <v>48</v>
      </c>
      <c r="B955" s="143">
        <v>43764</v>
      </c>
      <c r="C955">
        <v>49</v>
      </c>
      <c r="D955" t="s">
        <v>402</v>
      </c>
      <c r="E955">
        <v>600602.81000000006</v>
      </c>
    </row>
    <row r="956" spans="1:5" x14ac:dyDescent="0.3">
      <c r="A956" t="s">
        <v>48</v>
      </c>
      <c r="B956" s="143">
        <v>43764</v>
      </c>
      <c r="C956">
        <v>49</v>
      </c>
      <c r="D956" t="s">
        <v>403</v>
      </c>
      <c r="E956">
        <v>404440.65</v>
      </c>
    </row>
    <row r="957" spans="1:5" x14ac:dyDescent="0.3">
      <c r="A957" t="s">
        <v>48</v>
      </c>
      <c r="B957" s="143">
        <v>43764</v>
      </c>
      <c r="C957">
        <v>49</v>
      </c>
      <c r="D957" t="s">
        <v>404</v>
      </c>
      <c r="E957">
        <v>214896</v>
      </c>
    </row>
    <row r="958" spans="1:5" x14ac:dyDescent="0.3">
      <c r="A958" t="s">
        <v>48</v>
      </c>
      <c r="B958" s="143">
        <v>43764</v>
      </c>
      <c r="C958">
        <v>49</v>
      </c>
      <c r="D958" t="s">
        <v>405</v>
      </c>
      <c r="E958">
        <v>16.850000000000001</v>
      </c>
    </row>
    <row r="959" spans="1:5" x14ac:dyDescent="0.3">
      <c r="A959" t="s">
        <v>48</v>
      </c>
      <c r="B959" s="143">
        <v>43764</v>
      </c>
      <c r="C959">
        <v>49</v>
      </c>
      <c r="D959" t="s">
        <v>406</v>
      </c>
      <c r="E959">
        <v>986992.66</v>
      </c>
    </row>
    <row r="960" spans="1:5" x14ac:dyDescent="0.3">
      <c r="A960" t="s">
        <v>48</v>
      </c>
      <c r="B960" s="143">
        <v>43764</v>
      </c>
      <c r="C960">
        <v>49</v>
      </c>
      <c r="D960" t="s">
        <v>407</v>
      </c>
      <c r="E960">
        <v>248650.49</v>
      </c>
    </row>
    <row r="961" spans="1:5" x14ac:dyDescent="0.3">
      <c r="A961" t="s">
        <v>48</v>
      </c>
      <c r="B961" s="143">
        <v>43764</v>
      </c>
      <c r="C961">
        <v>49</v>
      </c>
      <c r="D961" t="s">
        <v>408</v>
      </c>
      <c r="E961">
        <v>88765.48</v>
      </c>
    </row>
    <row r="962" spans="1:5" x14ac:dyDescent="0.3">
      <c r="A962" t="s">
        <v>48</v>
      </c>
      <c r="B962" s="143">
        <v>43764</v>
      </c>
      <c r="C962">
        <v>49</v>
      </c>
      <c r="D962" t="s">
        <v>409</v>
      </c>
      <c r="E962">
        <v>98266.51</v>
      </c>
    </row>
    <row r="963" spans="1:5" x14ac:dyDescent="0.3">
      <c r="A963" t="s">
        <v>48</v>
      </c>
      <c r="B963" s="143">
        <v>43764</v>
      </c>
      <c r="C963">
        <v>49</v>
      </c>
      <c r="D963" t="s">
        <v>410</v>
      </c>
      <c r="E963">
        <v>72372.820000000007</v>
      </c>
    </row>
    <row r="964" spans="1:5" x14ac:dyDescent="0.3">
      <c r="A964" t="s">
        <v>48</v>
      </c>
      <c r="B964" s="143">
        <v>43764</v>
      </c>
      <c r="C964">
        <v>49</v>
      </c>
      <c r="D964" t="s">
        <v>411</v>
      </c>
      <c r="E964">
        <v>0</v>
      </c>
    </row>
    <row r="965" spans="1:5" x14ac:dyDescent="0.3">
      <c r="A965" t="s">
        <v>48</v>
      </c>
      <c r="B965" s="143">
        <v>43799</v>
      </c>
      <c r="C965">
        <v>49</v>
      </c>
      <c r="D965" t="s">
        <v>400</v>
      </c>
      <c r="E965">
        <v>4791955.75</v>
      </c>
    </row>
    <row r="966" spans="1:5" x14ac:dyDescent="0.3">
      <c r="A966" t="s">
        <v>48</v>
      </c>
      <c r="B966" s="143">
        <v>43799</v>
      </c>
      <c r="C966">
        <v>49</v>
      </c>
      <c r="D966" t="s">
        <v>401</v>
      </c>
      <c r="E966">
        <v>1277240.17</v>
      </c>
    </row>
    <row r="967" spans="1:5" x14ac:dyDescent="0.3">
      <c r="A967" t="s">
        <v>48</v>
      </c>
      <c r="B967" s="143">
        <v>43799</v>
      </c>
      <c r="C967">
        <v>49</v>
      </c>
      <c r="D967" t="s">
        <v>402</v>
      </c>
      <c r="E967">
        <v>597863.32999999996</v>
      </c>
    </row>
    <row r="968" spans="1:5" x14ac:dyDescent="0.3">
      <c r="A968" t="s">
        <v>48</v>
      </c>
      <c r="B968" s="143">
        <v>43799</v>
      </c>
      <c r="C968">
        <v>49</v>
      </c>
      <c r="D968" t="s">
        <v>403</v>
      </c>
      <c r="E968">
        <v>469360.14</v>
      </c>
    </row>
    <row r="969" spans="1:5" x14ac:dyDescent="0.3">
      <c r="A969" t="s">
        <v>48</v>
      </c>
      <c r="B969" s="143">
        <v>43799</v>
      </c>
      <c r="C969">
        <v>49</v>
      </c>
      <c r="D969" t="s">
        <v>404</v>
      </c>
      <c r="E969">
        <v>144896.99</v>
      </c>
    </row>
    <row r="970" spans="1:5" x14ac:dyDescent="0.3">
      <c r="A970" t="s">
        <v>48</v>
      </c>
      <c r="B970" s="143">
        <v>43799</v>
      </c>
      <c r="C970">
        <v>49</v>
      </c>
      <c r="D970" t="s">
        <v>405</v>
      </c>
      <c r="E970">
        <v>17.02</v>
      </c>
    </row>
    <row r="971" spans="1:5" x14ac:dyDescent="0.3">
      <c r="A971" t="s">
        <v>48</v>
      </c>
      <c r="B971" s="143">
        <v>43799</v>
      </c>
      <c r="C971">
        <v>49</v>
      </c>
      <c r="D971" t="s">
        <v>406</v>
      </c>
      <c r="E971">
        <v>998224.52</v>
      </c>
    </row>
    <row r="972" spans="1:5" x14ac:dyDescent="0.3">
      <c r="A972" t="s">
        <v>48</v>
      </c>
      <c r="B972" s="143">
        <v>43799</v>
      </c>
      <c r="C972">
        <v>49</v>
      </c>
      <c r="D972" t="s">
        <v>407</v>
      </c>
      <c r="E972">
        <v>284052.06</v>
      </c>
    </row>
    <row r="973" spans="1:5" x14ac:dyDescent="0.3">
      <c r="A973" t="s">
        <v>48</v>
      </c>
      <c r="B973" s="143">
        <v>43799</v>
      </c>
      <c r="C973">
        <v>49</v>
      </c>
      <c r="D973" t="s">
        <v>408</v>
      </c>
      <c r="E973">
        <v>62895.86</v>
      </c>
    </row>
    <row r="974" spans="1:5" x14ac:dyDescent="0.3">
      <c r="A974" t="s">
        <v>48</v>
      </c>
      <c r="B974" s="143">
        <v>43799</v>
      </c>
      <c r="C974">
        <v>49</v>
      </c>
      <c r="D974" t="s">
        <v>409</v>
      </c>
      <c r="E974">
        <v>112748.94</v>
      </c>
    </row>
    <row r="975" spans="1:5" x14ac:dyDescent="0.3">
      <c r="A975" t="s">
        <v>48</v>
      </c>
      <c r="B975" s="143">
        <v>43799</v>
      </c>
      <c r="C975">
        <v>49</v>
      </c>
      <c r="D975" t="s">
        <v>410</v>
      </c>
      <c r="E975">
        <v>70317.42</v>
      </c>
    </row>
    <row r="976" spans="1:5" x14ac:dyDescent="0.3">
      <c r="A976" t="s">
        <v>48</v>
      </c>
      <c r="B976" s="143">
        <v>43799</v>
      </c>
      <c r="C976">
        <v>49</v>
      </c>
      <c r="D976" t="s">
        <v>411</v>
      </c>
      <c r="E976">
        <v>0</v>
      </c>
    </row>
    <row r="977" spans="1:5" x14ac:dyDescent="0.3">
      <c r="A977" t="s">
        <v>48</v>
      </c>
      <c r="B977" s="143">
        <v>43820</v>
      </c>
      <c r="C977">
        <v>49</v>
      </c>
      <c r="D977" t="s">
        <v>400</v>
      </c>
      <c r="E977">
        <v>4301963.82</v>
      </c>
    </row>
    <row r="978" spans="1:5" x14ac:dyDescent="0.3">
      <c r="A978" t="s">
        <v>48</v>
      </c>
      <c r="B978" s="143">
        <v>43820</v>
      </c>
      <c r="C978">
        <v>49</v>
      </c>
      <c r="D978" t="s">
        <v>401</v>
      </c>
      <c r="E978">
        <v>1177432.75</v>
      </c>
    </row>
    <row r="979" spans="1:5" x14ac:dyDescent="0.3">
      <c r="A979" t="s">
        <v>48</v>
      </c>
      <c r="B979" s="143">
        <v>43820</v>
      </c>
      <c r="C979">
        <v>49</v>
      </c>
      <c r="D979" t="s">
        <v>402</v>
      </c>
      <c r="E979">
        <v>513705.27</v>
      </c>
    </row>
    <row r="980" spans="1:5" x14ac:dyDescent="0.3">
      <c r="A980" t="s">
        <v>48</v>
      </c>
      <c r="B980" s="143">
        <v>43820</v>
      </c>
      <c r="C980">
        <v>49</v>
      </c>
      <c r="D980" t="s">
        <v>403</v>
      </c>
      <c r="E980">
        <v>421878.24</v>
      </c>
    </row>
    <row r="981" spans="1:5" x14ac:dyDescent="0.3">
      <c r="A981" t="s">
        <v>48</v>
      </c>
      <c r="B981" s="143">
        <v>43820</v>
      </c>
      <c r="C981">
        <v>49</v>
      </c>
      <c r="D981" t="s">
        <v>404</v>
      </c>
      <c r="E981">
        <v>170691.31</v>
      </c>
    </row>
    <row r="982" spans="1:5" x14ac:dyDescent="0.3">
      <c r="A982" t="s">
        <v>48</v>
      </c>
      <c r="B982" s="143">
        <v>43820</v>
      </c>
      <c r="C982">
        <v>49</v>
      </c>
      <c r="D982" t="s">
        <v>405</v>
      </c>
      <c r="E982">
        <v>15.36</v>
      </c>
    </row>
    <row r="983" spans="1:5" x14ac:dyDescent="0.3">
      <c r="A983" t="s">
        <v>48</v>
      </c>
      <c r="B983" s="143">
        <v>43820</v>
      </c>
      <c r="C983">
        <v>49</v>
      </c>
      <c r="D983" t="s">
        <v>406</v>
      </c>
      <c r="E983">
        <v>1090971.6599999999</v>
      </c>
    </row>
    <row r="984" spans="1:5" x14ac:dyDescent="0.3">
      <c r="A984" t="s">
        <v>48</v>
      </c>
      <c r="B984" s="143">
        <v>43820</v>
      </c>
      <c r="C984">
        <v>49</v>
      </c>
      <c r="D984" t="s">
        <v>407</v>
      </c>
      <c r="E984">
        <v>363621.68</v>
      </c>
    </row>
    <row r="985" spans="1:5" x14ac:dyDescent="0.3">
      <c r="A985" t="s">
        <v>48</v>
      </c>
      <c r="B985" s="143">
        <v>43820</v>
      </c>
      <c r="C985">
        <v>49</v>
      </c>
      <c r="D985" t="s">
        <v>408</v>
      </c>
      <c r="E985">
        <v>60698.96</v>
      </c>
    </row>
    <row r="986" spans="1:5" x14ac:dyDescent="0.3">
      <c r="A986" t="s">
        <v>48</v>
      </c>
      <c r="B986" s="143">
        <v>43820</v>
      </c>
      <c r="C986">
        <v>49</v>
      </c>
      <c r="D986" t="s">
        <v>409</v>
      </c>
      <c r="E986">
        <v>140315.01</v>
      </c>
    </row>
    <row r="987" spans="1:5" x14ac:dyDescent="0.3">
      <c r="A987" t="s">
        <v>48</v>
      </c>
      <c r="B987" s="143">
        <v>43820</v>
      </c>
      <c r="C987">
        <v>49</v>
      </c>
      <c r="D987" t="s">
        <v>410</v>
      </c>
      <c r="E987">
        <v>71961.89</v>
      </c>
    </row>
    <row r="988" spans="1:5" x14ac:dyDescent="0.3">
      <c r="A988" t="s">
        <v>48</v>
      </c>
      <c r="B988" s="143">
        <v>43820</v>
      </c>
      <c r="C988">
        <v>49</v>
      </c>
      <c r="D988" t="s">
        <v>411</v>
      </c>
      <c r="E988">
        <v>0</v>
      </c>
    </row>
    <row r="989" spans="1:5" x14ac:dyDescent="0.3">
      <c r="A989" t="s">
        <v>48</v>
      </c>
      <c r="B989" s="143">
        <v>43855</v>
      </c>
      <c r="C989">
        <v>49</v>
      </c>
      <c r="D989" t="s">
        <v>400</v>
      </c>
      <c r="E989">
        <v>4469099.72</v>
      </c>
    </row>
    <row r="990" spans="1:5" x14ac:dyDescent="0.3">
      <c r="A990" t="s">
        <v>48</v>
      </c>
      <c r="B990" s="143">
        <v>43855</v>
      </c>
      <c r="C990">
        <v>49</v>
      </c>
      <c r="D990" t="s">
        <v>401</v>
      </c>
      <c r="E990">
        <v>1245934.83</v>
      </c>
    </row>
    <row r="991" spans="1:5" x14ac:dyDescent="0.3">
      <c r="A991" t="s">
        <v>48</v>
      </c>
      <c r="B991" s="143">
        <v>43855</v>
      </c>
      <c r="C991">
        <v>49</v>
      </c>
      <c r="D991" t="s">
        <v>402</v>
      </c>
      <c r="E991">
        <v>568306.79</v>
      </c>
    </row>
    <row r="992" spans="1:5" x14ac:dyDescent="0.3">
      <c r="A992" t="s">
        <v>48</v>
      </c>
      <c r="B992" s="143">
        <v>43855</v>
      </c>
      <c r="C992">
        <v>49</v>
      </c>
      <c r="D992" t="s">
        <v>403</v>
      </c>
      <c r="E992">
        <v>415519.71</v>
      </c>
    </row>
    <row r="993" spans="1:5" x14ac:dyDescent="0.3">
      <c r="A993" t="s">
        <v>48</v>
      </c>
      <c r="B993" s="143">
        <v>43855</v>
      </c>
      <c r="C993">
        <v>49</v>
      </c>
      <c r="D993" t="s">
        <v>404</v>
      </c>
      <c r="E993">
        <v>531331.86</v>
      </c>
    </row>
    <row r="994" spans="1:5" x14ac:dyDescent="0.3">
      <c r="A994" t="s">
        <v>48</v>
      </c>
      <c r="B994" s="143">
        <v>43855</v>
      </c>
      <c r="C994">
        <v>49</v>
      </c>
      <c r="D994" t="s">
        <v>405</v>
      </c>
      <c r="E994">
        <v>18366.02</v>
      </c>
    </row>
    <row r="995" spans="1:5" x14ac:dyDescent="0.3">
      <c r="A995" t="s">
        <v>48</v>
      </c>
      <c r="B995" s="143">
        <v>43855</v>
      </c>
      <c r="C995">
        <v>49</v>
      </c>
      <c r="D995" t="s">
        <v>406</v>
      </c>
      <c r="E995">
        <v>1989320.29</v>
      </c>
    </row>
    <row r="996" spans="1:5" x14ac:dyDescent="0.3">
      <c r="A996" t="s">
        <v>48</v>
      </c>
      <c r="B996" s="143">
        <v>43855</v>
      </c>
      <c r="C996">
        <v>49</v>
      </c>
      <c r="D996" t="s">
        <v>407</v>
      </c>
      <c r="E996">
        <v>603424.92000000004</v>
      </c>
    </row>
    <row r="997" spans="1:5" x14ac:dyDescent="0.3">
      <c r="A997" t="s">
        <v>48</v>
      </c>
      <c r="B997" s="143">
        <v>43855</v>
      </c>
      <c r="C997">
        <v>49</v>
      </c>
      <c r="D997" t="s">
        <v>408</v>
      </c>
      <c r="E997">
        <v>267239.94</v>
      </c>
    </row>
    <row r="998" spans="1:5" x14ac:dyDescent="0.3">
      <c r="A998" t="s">
        <v>48</v>
      </c>
      <c r="B998" s="143">
        <v>43855</v>
      </c>
      <c r="C998">
        <v>49</v>
      </c>
      <c r="D998" t="s">
        <v>409</v>
      </c>
      <c r="E998">
        <v>147374.6</v>
      </c>
    </row>
    <row r="999" spans="1:5" x14ac:dyDescent="0.3">
      <c r="A999" t="s">
        <v>48</v>
      </c>
      <c r="B999" s="143">
        <v>43855</v>
      </c>
      <c r="C999">
        <v>49</v>
      </c>
      <c r="D999" t="s">
        <v>410</v>
      </c>
      <c r="E999">
        <v>167859.68</v>
      </c>
    </row>
    <row r="1000" spans="1:5" x14ac:dyDescent="0.3">
      <c r="A1000" t="s">
        <v>48</v>
      </c>
      <c r="B1000" s="143">
        <v>43855</v>
      </c>
      <c r="C1000">
        <v>49</v>
      </c>
      <c r="D1000" t="s">
        <v>411</v>
      </c>
      <c r="E1000">
        <v>0</v>
      </c>
    </row>
    <row r="1001" spans="1:5" x14ac:dyDescent="0.3">
      <c r="A1001" t="s">
        <v>48</v>
      </c>
      <c r="B1001" s="143">
        <v>43890</v>
      </c>
      <c r="C1001">
        <v>49</v>
      </c>
      <c r="D1001" t="s">
        <v>400</v>
      </c>
      <c r="E1001">
        <v>4999163.1100000003</v>
      </c>
    </row>
    <row r="1002" spans="1:5" x14ac:dyDescent="0.3">
      <c r="A1002" t="s">
        <v>48</v>
      </c>
      <c r="B1002" s="143">
        <v>43890</v>
      </c>
      <c r="C1002">
        <v>49</v>
      </c>
      <c r="D1002" t="s">
        <v>401</v>
      </c>
      <c r="E1002">
        <v>1347463.67</v>
      </c>
    </row>
    <row r="1003" spans="1:5" x14ac:dyDescent="0.3">
      <c r="A1003" t="s">
        <v>48</v>
      </c>
      <c r="B1003" s="143">
        <v>43890</v>
      </c>
      <c r="C1003">
        <v>49</v>
      </c>
      <c r="D1003" t="s">
        <v>402</v>
      </c>
      <c r="E1003">
        <v>577607.84</v>
      </c>
    </row>
    <row r="1004" spans="1:5" x14ac:dyDescent="0.3">
      <c r="A1004" t="s">
        <v>48</v>
      </c>
      <c r="B1004" s="143">
        <v>43890</v>
      </c>
      <c r="C1004">
        <v>49</v>
      </c>
      <c r="D1004" t="s">
        <v>403</v>
      </c>
      <c r="E1004">
        <v>414927.31</v>
      </c>
    </row>
    <row r="1005" spans="1:5" x14ac:dyDescent="0.3">
      <c r="A1005" t="s">
        <v>48</v>
      </c>
      <c r="B1005" s="143">
        <v>43890</v>
      </c>
      <c r="C1005">
        <v>49</v>
      </c>
      <c r="D1005" t="s">
        <v>404</v>
      </c>
      <c r="E1005">
        <v>136972.12</v>
      </c>
    </row>
    <row r="1006" spans="1:5" x14ac:dyDescent="0.3">
      <c r="A1006" t="s">
        <v>48</v>
      </c>
      <c r="B1006" s="143">
        <v>43890</v>
      </c>
      <c r="C1006">
        <v>49</v>
      </c>
      <c r="D1006" t="s">
        <v>405</v>
      </c>
      <c r="E1006">
        <v>0</v>
      </c>
    </row>
    <row r="1007" spans="1:5" x14ac:dyDescent="0.3">
      <c r="A1007" t="s">
        <v>48</v>
      </c>
      <c r="B1007" s="143">
        <v>43890</v>
      </c>
      <c r="C1007">
        <v>49</v>
      </c>
      <c r="D1007" t="s">
        <v>406</v>
      </c>
      <c r="E1007">
        <v>3286198.16</v>
      </c>
    </row>
    <row r="1008" spans="1:5" x14ac:dyDescent="0.3">
      <c r="A1008" t="s">
        <v>48</v>
      </c>
      <c r="B1008" s="143">
        <v>43890</v>
      </c>
      <c r="C1008">
        <v>49</v>
      </c>
      <c r="D1008" t="s">
        <v>407</v>
      </c>
      <c r="E1008">
        <v>779663.93</v>
      </c>
    </row>
    <row r="1009" spans="1:5" x14ac:dyDescent="0.3">
      <c r="A1009" t="s">
        <v>48</v>
      </c>
      <c r="B1009" s="143">
        <v>43890</v>
      </c>
      <c r="C1009">
        <v>49</v>
      </c>
      <c r="D1009" t="s">
        <v>408</v>
      </c>
      <c r="E1009">
        <v>171502.88</v>
      </c>
    </row>
    <row r="1010" spans="1:5" x14ac:dyDescent="0.3">
      <c r="A1010" t="s">
        <v>48</v>
      </c>
      <c r="B1010" s="143">
        <v>43890</v>
      </c>
      <c r="C1010">
        <v>49</v>
      </c>
      <c r="D1010" t="s">
        <v>409</v>
      </c>
      <c r="E1010">
        <v>164659.13</v>
      </c>
    </row>
    <row r="1011" spans="1:5" x14ac:dyDescent="0.3">
      <c r="A1011" t="s">
        <v>48</v>
      </c>
      <c r="B1011" s="143">
        <v>43890</v>
      </c>
      <c r="C1011">
        <v>49</v>
      </c>
      <c r="D1011" t="s">
        <v>410</v>
      </c>
      <c r="E1011">
        <v>170875.02</v>
      </c>
    </row>
    <row r="1012" spans="1:5" x14ac:dyDescent="0.3">
      <c r="A1012" t="s">
        <v>48</v>
      </c>
      <c r="B1012" s="143">
        <v>43890</v>
      </c>
      <c r="C1012">
        <v>49</v>
      </c>
      <c r="D1012" t="s">
        <v>411</v>
      </c>
      <c r="E1012">
        <v>0</v>
      </c>
    </row>
    <row r="1013" spans="1:5" x14ac:dyDescent="0.3">
      <c r="A1013" t="s">
        <v>48</v>
      </c>
      <c r="B1013" s="143">
        <v>43918</v>
      </c>
      <c r="C1013">
        <v>49</v>
      </c>
      <c r="D1013" t="s">
        <v>400</v>
      </c>
      <c r="E1013">
        <v>6369550.2400000002</v>
      </c>
    </row>
    <row r="1014" spans="1:5" x14ac:dyDescent="0.3">
      <c r="A1014" t="s">
        <v>48</v>
      </c>
      <c r="B1014" s="143">
        <v>43918</v>
      </c>
      <c r="C1014">
        <v>49</v>
      </c>
      <c r="D1014" t="s">
        <v>401</v>
      </c>
      <c r="E1014">
        <v>1538095.34</v>
      </c>
    </row>
    <row r="1015" spans="1:5" x14ac:dyDescent="0.3">
      <c r="A1015" t="s">
        <v>48</v>
      </c>
      <c r="B1015" s="143">
        <v>43918</v>
      </c>
      <c r="C1015">
        <v>49</v>
      </c>
      <c r="D1015" t="s">
        <v>402</v>
      </c>
      <c r="E1015">
        <v>844164.74</v>
      </c>
    </row>
    <row r="1016" spans="1:5" x14ac:dyDescent="0.3">
      <c r="A1016" t="s">
        <v>48</v>
      </c>
      <c r="B1016" s="143">
        <v>43918</v>
      </c>
      <c r="C1016">
        <v>49</v>
      </c>
      <c r="D1016" t="s">
        <v>403</v>
      </c>
      <c r="E1016">
        <v>648990.76</v>
      </c>
    </row>
    <row r="1017" spans="1:5" x14ac:dyDescent="0.3">
      <c r="A1017" t="s">
        <v>48</v>
      </c>
      <c r="B1017" s="143">
        <v>43918</v>
      </c>
      <c r="C1017">
        <v>49</v>
      </c>
      <c r="D1017" t="s">
        <v>404</v>
      </c>
      <c r="E1017">
        <v>508966.21</v>
      </c>
    </row>
    <row r="1018" spans="1:5" x14ac:dyDescent="0.3">
      <c r="A1018" t="s">
        <v>48</v>
      </c>
      <c r="B1018" s="143">
        <v>43918</v>
      </c>
      <c r="C1018">
        <v>49</v>
      </c>
      <c r="D1018" t="s">
        <v>405</v>
      </c>
      <c r="E1018">
        <v>0</v>
      </c>
    </row>
    <row r="1019" spans="1:5" x14ac:dyDescent="0.3">
      <c r="A1019" t="s">
        <v>48</v>
      </c>
      <c r="B1019" s="143">
        <v>43918</v>
      </c>
      <c r="C1019">
        <v>49</v>
      </c>
      <c r="D1019" t="s">
        <v>406</v>
      </c>
      <c r="E1019">
        <v>4422873.16</v>
      </c>
    </row>
    <row r="1020" spans="1:5" x14ac:dyDescent="0.3">
      <c r="A1020" t="s">
        <v>48</v>
      </c>
      <c r="B1020" s="143">
        <v>43918</v>
      </c>
      <c r="C1020">
        <v>49</v>
      </c>
      <c r="D1020" t="s">
        <v>407</v>
      </c>
      <c r="E1020">
        <v>883399.47</v>
      </c>
    </row>
    <row r="1021" spans="1:5" x14ac:dyDescent="0.3">
      <c r="A1021" t="s">
        <v>48</v>
      </c>
      <c r="B1021" s="143">
        <v>43918</v>
      </c>
      <c r="C1021">
        <v>49</v>
      </c>
      <c r="D1021" t="s">
        <v>408</v>
      </c>
      <c r="E1021">
        <v>283597.74</v>
      </c>
    </row>
    <row r="1022" spans="1:5" x14ac:dyDescent="0.3">
      <c r="A1022" t="s">
        <v>48</v>
      </c>
      <c r="B1022" s="143">
        <v>43918</v>
      </c>
      <c r="C1022">
        <v>49</v>
      </c>
      <c r="D1022" t="s">
        <v>409</v>
      </c>
      <c r="E1022">
        <v>260105.14</v>
      </c>
    </row>
    <row r="1023" spans="1:5" x14ac:dyDescent="0.3">
      <c r="A1023" t="s">
        <v>48</v>
      </c>
      <c r="B1023" s="143">
        <v>43918</v>
      </c>
      <c r="C1023">
        <v>49</v>
      </c>
      <c r="D1023" t="s">
        <v>410</v>
      </c>
      <c r="E1023">
        <v>214436.76</v>
      </c>
    </row>
    <row r="1024" spans="1:5" x14ac:dyDescent="0.3">
      <c r="A1024" t="s">
        <v>48</v>
      </c>
      <c r="B1024" s="143">
        <v>43918</v>
      </c>
      <c r="C1024">
        <v>49</v>
      </c>
      <c r="D1024" t="s">
        <v>411</v>
      </c>
      <c r="E1024">
        <v>0</v>
      </c>
    </row>
    <row r="1025" spans="1:5" x14ac:dyDescent="0.3">
      <c r="A1025" t="s">
        <v>49</v>
      </c>
      <c r="B1025" s="143">
        <v>43554</v>
      </c>
      <c r="C1025">
        <v>49</v>
      </c>
      <c r="D1025" t="s">
        <v>400</v>
      </c>
      <c r="E1025">
        <v>11527223.779999999</v>
      </c>
    </row>
    <row r="1026" spans="1:5" x14ac:dyDescent="0.3">
      <c r="A1026" t="s">
        <v>49</v>
      </c>
      <c r="B1026" s="143">
        <v>43554</v>
      </c>
      <c r="C1026">
        <v>49</v>
      </c>
      <c r="D1026" t="s">
        <v>401</v>
      </c>
      <c r="E1026">
        <v>7447249.0599999996</v>
      </c>
    </row>
    <row r="1027" spans="1:5" x14ac:dyDescent="0.3">
      <c r="A1027" t="s">
        <v>49</v>
      </c>
      <c r="B1027" s="143">
        <v>43554</v>
      </c>
      <c r="C1027">
        <v>49</v>
      </c>
      <c r="D1027" t="s">
        <v>402</v>
      </c>
      <c r="E1027">
        <v>979966.49</v>
      </c>
    </row>
    <row r="1028" spans="1:5" x14ac:dyDescent="0.3">
      <c r="A1028" t="s">
        <v>49</v>
      </c>
      <c r="B1028" s="143">
        <v>43554</v>
      </c>
      <c r="C1028">
        <v>49</v>
      </c>
      <c r="D1028" t="s">
        <v>403</v>
      </c>
      <c r="E1028">
        <v>363633.14</v>
      </c>
    </row>
    <row r="1029" spans="1:5" x14ac:dyDescent="0.3">
      <c r="A1029" t="s">
        <v>49</v>
      </c>
      <c r="B1029" s="143">
        <v>43554</v>
      </c>
      <c r="C1029">
        <v>49</v>
      </c>
      <c r="D1029" t="s">
        <v>404</v>
      </c>
      <c r="E1029">
        <v>163690.21</v>
      </c>
    </row>
    <row r="1030" spans="1:5" x14ac:dyDescent="0.3">
      <c r="A1030" t="s">
        <v>49</v>
      </c>
      <c r="B1030" s="143">
        <v>43554</v>
      </c>
      <c r="C1030">
        <v>49</v>
      </c>
      <c r="D1030" t="s">
        <v>405</v>
      </c>
      <c r="E1030">
        <v>0</v>
      </c>
    </row>
    <row r="1031" spans="1:5" x14ac:dyDescent="0.3">
      <c r="A1031" t="s">
        <v>49</v>
      </c>
      <c r="B1031" s="143">
        <v>43554</v>
      </c>
      <c r="C1031">
        <v>49</v>
      </c>
      <c r="D1031" t="s">
        <v>406</v>
      </c>
      <c r="E1031">
        <v>6813963.2300000004</v>
      </c>
    </row>
    <row r="1032" spans="1:5" x14ac:dyDescent="0.3">
      <c r="A1032" t="s">
        <v>49</v>
      </c>
      <c r="B1032" s="143">
        <v>43554</v>
      </c>
      <c r="C1032">
        <v>49</v>
      </c>
      <c r="D1032" t="s">
        <v>407</v>
      </c>
      <c r="E1032">
        <v>4307124.96</v>
      </c>
    </row>
    <row r="1033" spans="1:5" x14ac:dyDescent="0.3">
      <c r="A1033" t="s">
        <v>49</v>
      </c>
      <c r="B1033" s="143">
        <v>43554</v>
      </c>
      <c r="C1033">
        <v>49</v>
      </c>
      <c r="D1033" t="s">
        <v>408</v>
      </c>
      <c r="E1033">
        <v>145300.15</v>
      </c>
    </row>
    <row r="1034" spans="1:5" x14ac:dyDescent="0.3">
      <c r="A1034" t="s">
        <v>49</v>
      </c>
      <c r="B1034" s="143">
        <v>43554</v>
      </c>
      <c r="C1034">
        <v>49</v>
      </c>
      <c r="D1034" t="s">
        <v>409</v>
      </c>
      <c r="E1034">
        <v>480031.99</v>
      </c>
    </row>
    <row r="1035" spans="1:5" x14ac:dyDescent="0.3">
      <c r="A1035" t="s">
        <v>49</v>
      </c>
      <c r="B1035" s="143">
        <v>43554</v>
      </c>
      <c r="C1035">
        <v>49</v>
      </c>
      <c r="D1035" t="s">
        <v>410</v>
      </c>
      <c r="E1035">
        <v>71089.89</v>
      </c>
    </row>
    <row r="1036" spans="1:5" x14ac:dyDescent="0.3">
      <c r="A1036" t="s">
        <v>49</v>
      </c>
      <c r="B1036" s="143">
        <v>43554</v>
      </c>
      <c r="C1036">
        <v>49</v>
      </c>
      <c r="D1036" t="s">
        <v>411</v>
      </c>
      <c r="E1036">
        <v>0</v>
      </c>
    </row>
    <row r="1037" spans="1:5" x14ac:dyDescent="0.3">
      <c r="A1037" t="s">
        <v>49</v>
      </c>
      <c r="B1037" s="143">
        <v>43582</v>
      </c>
      <c r="C1037">
        <v>49</v>
      </c>
      <c r="D1037" t="s">
        <v>400</v>
      </c>
      <c r="E1037">
        <v>12036319.17</v>
      </c>
    </row>
    <row r="1038" spans="1:5" x14ac:dyDescent="0.3">
      <c r="A1038" t="s">
        <v>49</v>
      </c>
      <c r="B1038" s="143">
        <v>43582</v>
      </c>
      <c r="C1038">
        <v>49</v>
      </c>
      <c r="D1038" t="s">
        <v>401</v>
      </c>
      <c r="E1038">
        <v>7799308.0700000003</v>
      </c>
    </row>
    <row r="1039" spans="1:5" x14ac:dyDescent="0.3">
      <c r="A1039" t="s">
        <v>49</v>
      </c>
      <c r="B1039" s="143">
        <v>43582</v>
      </c>
      <c r="C1039">
        <v>49</v>
      </c>
      <c r="D1039" t="s">
        <v>402</v>
      </c>
      <c r="E1039">
        <v>1032110.79</v>
      </c>
    </row>
    <row r="1040" spans="1:5" x14ac:dyDescent="0.3">
      <c r="A1040" t="s">
        <v>49</v>
      </c>
      <c r="B1040" s="143">
        <v>43582</v>
      </c>
      <c r="C1040">
        <v>49</v>
      </c>
      <c r="D1040" t="s">
        <v>403</v>
      </c>
      <c r="E1040">
        <v>313514.7</v>
      </c>
    </row>
    <row r="1041" spans="1:5" x14ac:dyDescent="0.3">
      <c r="A1041" t="s">
        <v>49</v>
      </c>
      <c r="B1041" s="143">
        <v>43582</v>
      </c>
      <c r="C1041">
        <v>49</v>
      </c>
      <c r="D1041" t="s">
        <v>404</v>
      </c>
      <c r="E1041">
        <v>188858.19</v>
      </c>
    </row>
    <row r="1042" spans="1:5" x14ac:dyDescent="0.3">
      <c r="A1042" t="s">
        <v>49</v>
      </c>
      <c r="B1042" s="143">
        <v>43582</v>
      </c>
      <c r="C1042">
        <v>49</v>
      </c>
      <c r="D1042" t="s">
        <v>405</v>
      </c>
      <c r="E1042">
        <v>0</v>
      </c>
    </row>
    <row r="1043" spans="1:5" x14ac:dyDescent="0.3">
      <c r="A1043" t="s">
        <v>49</v>
      </c>
      <c r="B1043" s="143">
        <v>43582</v>
      </c>
      <c r="C1043">
        <v>49</v>
      </c>
      <c r="D1043" t="s">
        <v>406</v>
      </c>
      <c r="E1043">
        <v>7830917.4800000004</v>
      </c>
    </row>
    <row r="1044" spans="1:5" x14ac:dyDescent="0.3">
      <c r="A1044" t="s">
        <v>49</v>
      </c>
      <c r="B1044" s="143">
        <v>43582</v>
      </c>
      <c r="C1044">
        <v>49</v>
      </c>
      <c r="D1044" t="s">
        <v>407</v>
      </c>
      <c r="E1044">
        <v>4916370.0999999996</v>
      </c>
    </row>
    <row r="1045" spans="1:5" x14ac:dyDescent="0.3">
      <c r="A1045" t="s">
        <v>49</v>
      </c>
      <c r="B1045" s="143">
        <v>43582</v>
      </c>
      <c r="C1045">
        <v>49</v>
      </c>
      <c r="D1045" t="s">
        <v>408</v>
      </c>
      <c r="E1045">
        <v>181652.41</v>
      </c>
    </row>
    <row r="1046" spans="1:5" x14ac:dyDescent="0.3">
      <c r="A1046" t="s">
        <v>49</v>
      </c>
      <c r="B1046" s="143">
        <v>43582</v>
      </c>
      <c r="C1046">
        <v>49</v>
      </c>
      <c r="D1046" t="s">
        <v>409</v>
      </c>
      <c r="E1046">
        <v>517823.33</v>
      </c>
    </row>
    <row r="1047" spans="1:5" x14ac:dyDescent="0.3">
      <c r="A1047" t="s">
        <v>49</v>
      </c>
      <c r="B1047" s="143">
        <v>43582</v>
      </c>
      <c r="C1047">
        <v>49</v>
      </c>
      <c r="D1047" t="s">
        <v>410</v>
      </c>
      <c r="E1047">
        <v>89236.81</v>
      </c>
    </row>
    <row r="1048" spans="1:5" x14ac:dyDescent="0.3">
      <c r="A1048" t="s">
        <v>49</v>
      </c>
      <c r="B1048" s="143">
        <v>43582</v>
      </c>
      <c r="C1048">
        <v>49</v>
      </c>
      <c r="D1048" t="s">
        <v>411</v>
      </c>
      <c r="E1048">
        <v>0</v>
      </c>
    </row>
    <row r="1049" spans="1:5" x14ac:dyDescent="0.3">
      <c r="A1049" t="s">
        <v>49</v>
      </c>
      <c r="B1049" s="143">
        <v>43610</v>
      </c>
      <c r="C1049">
        <v>49</v>
      </c>
      <c r="D1049" t="s">
        <v>400</v>
      </c>
      <c r="E1049">
        <v>12083068.51</v>
      </c>
    </row>
    <row r="1050" spans="1:5" x14ac:dyDescent="0.3">
      <c r="A1050" t="s">
        <v>49</v>
      </c>
      <c r="B1050" s="143">
        <v>43610</v>
      </c>
      <c r="C1050">
        <v>49</v>
      </c>
      <c r="D1050" t="s">
        <v>401</v>
      </c>
      <c r="E1050">
        <v>7714793.5599999996</v>
      </c>
    </row>
    <row r="1051" spans="1:5" x14ac:dyDescent="0.3">
      <c r="A1051" t="s">
        <v>49</v>
      </c>
      <c r="B1051" s="143">
        <v>43610</v>
      </c>
      <c r="C1051">
        <v>49</v>
      </c>
      <c r="D1051" t="s">
        <v>402</v>
      </c>
      <c r="E1051">
        <v>1064351.02</v>
      </c>
    </row>
    <row r="1052" spans="1:5" x14ac:dyDescent="0.3">
      <c r="A1052" t="s">
        <v>49</v>
      </c>
      <c r="B1052" s="143">
        <v>43610</v>
      </c>
      <c r="C1052">
        <v>49</v>
      </c>
      <c r="D1052" t="s">
        <v>403</v>
      </c>
      <c r="E1052">
        <v>309729.76</v>
      </c>
    </row>
    <row r="1053" spans="1:5" x14ac:dyDescent="0.3">
      <c r="A1053" t="s">
        <v>49</v>
      </c>
      <c r="B1053" s="143">
        <v>43610</v>
      </c>
      <c r="C1053">
        <v>49</v>
      </c>
      <c r="D1053" t="s">
        <v>404</v>
      </c>
      <c r="E1053">
        <v>252993.99</v>
      </c>
    </row>
    <row r="1054" spans="1:5" x14ac:dyDescent="0.3">
      <c r="A1054" t="s">
        <v>49</v>
      </c>
      <c r="B1054" s="143">
        <v>43610</v>
      </c>
      <c r="C1054">
        <v>49</v>
      </c>
      <c r="D1054" t="s">
        <v>405</v>
      </c>
      <c r="E1054">
        <v>0</v>
      </c>
    </row>
    <row r="1055" spans="1:5" x14ac:dyDescent="0.3">
      <c r="A1055" t="s">
        <v>49</v>
      </c>
      <c r="B1055" s="143">
        <v>43610</v>
      </c>
      <c r="C1055">
        <v>49</v>
      </c>
      <c r="D1055" t="s">
        <v>406</v>
      </c>
      <c r="E1055">
        <v>9003337.6600000001</v>
      </c>
    </row>
    <row r="1056" spans="1:5" x14ac:dyDescent="0.3">
      <c r="A1056" t="s">
        <v>49</v>
      </c>
      <c r="B1056" s="143">
        <v>43610</v>
      </c>
      <c r="C1056">
        <v>49</v>
      </c>
      <c r="D1056" t="s">
        <v>407</v>
      </c>
      <c r="E1056">
        <v>5007153.8099999996</v>
      </c>
    </row>
    <row r="1057" spans="1:5" x14ac:dyDescent="0.3">
      <c r="A1057" t="s">
        <v>49</v>
      </c>
      <c r="B1057" s="143">
        <v>43610</v>
      </c>
      <c r="C1057">
        <v>49</v>
      </c>
      <c r="D1057" t="s">
        <v>408</v>
      </c>
      <c r="E1057">
        <v>241834.5</v>
      </c>
    </row>
    <row r="1058" spans="1:5" x14ac:dyDescent="0.3">
      <c r="A1058" t="s">
        <v>49</v>
      </c>
      <c r="B1058" s="143">
        <v>43610</v>
      </c>
      <c r="C1058">
        <v>49</v>
      </c>
      <c r="D1058" t="s">
        <v>409</v>
      </c>
      <c r="E1058">
        <v>543665.01</v>
      </c>
    </row>
    <row r="1059" spans="1:5" x14ac:dyDescent="0.3">
      <c r="A1059" t="s">
        <v>49</v>
      </c>
      <c r="B1059" s="143">
        <v>43610</v>
      </c>
      <c r="C1059">
        <v>49</v>
      </c>
      <c r="D1059" t="s">
        <v>410</v>
      </c>
      <c r="E1059">
        <v>118175.44</v>
      </c>
    </row>
    <row r="1060" spans="1:5" x14ac:dyDescent="0.3">
      <c r="A1060" t="s">
        <v>49</v>
      </c>
      <c r="B1060" s="143">
        <v>43610</v>
      </c>
      <c r="C1060">
        <v>49</v>
      </c>
      <c r="D1060" t="s">
        <v>411</v>
      </c>
      <c r="E1060">
        <v>0</v>
      </c>
    </row>
    <row r="1061" spans="1:5" x14ac:dyDescent="0.3">
      <c r="A1061" t="s">
        <v>49</v>
      </c>
      <c r="B1061" s="143">
        <v>43645</v>
      </c>
      <c r="C1061">
        <v>49</v>
      </c>
      <c r="D1061" t="s">
        <v>400</v>
      </c>
      <c r="E1061">
        <v>12527165.18</v>
      </c>
    </row>
    <row r="1062" spans="1:5" x14ac:dyDescent="0.3">
      <c r="A1062" t="s">
        <v>49</v>
      </c>
      <c r="B1062" s="143">
        <v>43645</v>
      </c>
      <c r="C1062">
        <v>49</v>
      </c>
      <c r="D1062" t="s">
        <v>401</v>
      </c>
      <c r="E1062">
        <v>7896957.4699999997</v>
      </c>
    </row>
    <row r="1063" spans="1:5" x14ac:dyDescent="0.3">
      <c r="A1063" t="s">
        <v>49</v>
      </c>
      <c r="B1063" s="143">
        <v>43645</v>
      </c>
      <c r="C1063">
        <v>49</v>
      </c>
      <c r="D1063" t="s">
        <v>402</v>
      </c>
      <c r="E1063">
        <v>1024510.09</v>
      </c>
    </row>
    <row r="1064" spans="1:5" x14ac:dyDescent="0.3">
      <c r="A1064" t="s">
        <v>49</v>
      </c>
      <c r="B1064" s="143">
        <v>43645</v>
      </c>
      <c r="C1064">
        <v>49</v>
      </c>
      <c r="D1064" t="s">
        <v>403</v>
      </c>
      <c r="E1064">
        <v>306968.82</v>
      </c>
    </row>
    <row r="1065" spans="1:5" x14ac:dyDescent="0.3">
      <c r="A1065" t="s">
        <v>49</v>
      </c>
      <c r="B1065" s="143">
        <v>43645</v>
      </c>
      <c r="C1065">
        <v>49</v>
      </c>
      <c r="D1065" t="s">
        <v>404</v>
      </c>
      <c r="E1065">
        <v>187878.88</v>
      </c>
    </row>
    <row r="1066" spans="1:5" x14ac:dyDescent="0.3">
      <c r="A1066" t="s">
        <v>49</v>
      </c>
      <c r="B1066" s="143">
        <v>43645</v>
      </c>
      <c r="C1066">
        <v>49</v>
      </c>
      <c r="D1066" t="s">
        <v>405</v>
      </c>
      <c r="E1066">
        <v>0</v>
      </c>
    </row>
    <row r="1067" spans="1:5" x14ac:dyDescent="0.3">
      <c r="A1067" t="s">
        <v>49</v>
      </c>
      <c r="B1067" s="143">
        <v>43645</v>
      </c>
      <c r="C1067">
        <v>49</v>
      </c>
      <c r="D1067" t="s">
        <v>406</v>
      </c>
      <c r="E1067">
        <v>10699688.960000001</v>
      </c>
    </row>
    <row r="1068" spans="1:5" x14ac:dyDescent="0.3">
      <c r="A1068" t="s">
        <v>49</v>
      </c>
      <c r="B1068" s="143">
        <v>43645</v>
      </c>
      <c r="C1068">
        <v>49</v>
      </c>
      <c r="D1068" t="s">
        <v>407</v>
      </c>
      <c r="E1068">
        <v>4651797.1500000004</v>
      </c>
    </row>
    <row r="1069" spans="1:5" x14ac:dyDescent="0.3">
      <c r="A1069" t="s">
        <v>49</v>
      </c>
      <c r="B1069" s="143">
        <v>43645</v>
      </c>
      <c r="C1069">
        <v>49</v>
      </c>
      <c r="D1069" t="s">
        <v>408</v>
      </c>
      <c r="E1069">
        <v>293427.65000000002</v>
      </c>
    </row>
    <row r="1070" spans="1:5" x14ac:dyDescent="0.3">
      <c r="A1070" t="s">
        <v>49</v>
      </c>
      <c r="B1070" s="143">
        <v>43645</v>
      </c>
      <c r="C1070">
        <v>49</v>
      </c>
      <c r="D1070" t="s">
        <v>409</v>
      </c>
      <c r="E1070">
        <v>572923.62</v>
      </c>
    </row>
    <row r="1071" spans="1:5" x14ac:dyDescent="0.3">
      <c r="A1071" t="s">
        <v>49</v>
      </c>
      <c r="B1071" s="143">
        <v>43645</v>
      </c>
      <c r="C1071">
        <v>49</v>
      </c>
      <c r="D1071" t="s">
        <v>410</v>
      </c>
      <c r="E1071">
        <v>113043.94</v>
      </c>
    </row>
    <row r="1072" spans="1:5" x14ac:dyDescent="0.3">
      <c r="A1072" t="s">
        <v>49</v>
      </c>
      <c r="B1072" s="143">
        <v>43645</v>
      </c>
      <c r="C1072">
        <v>49</v>
      </c>
      <c r="D1072" t="s">
        <v>411</v>
      </c>
      <c r="E1072">
        <v>0</v>
      </c>
    </row>
    <row r="1073" spans="1:5" x14ac:dyDescent="0.3">
      <c r="A1073" t="s">
        <v>49</v>
      </c>
      <c r="B1073" s="143">
        <v>43673</v>
      </c>
      <c r="C1073">
        <v>49</v>
      </c>
      <c r="D1073" t="s">
        <v>400</v>
      </c>
      <c r="E1073">
        <v>12503280.890000001</v>
      </c>
    </row>
    <row r="1074" spans="1:5" x14ac:dyDescent="0.3">
      <c r="A1074" t="s">
        <v>49</v>
      </c>
      <c r="B1074" s="143">
        <v>43673</v>
      </c>
      <c r="C1074">
        <v>49</v>
      </c>
      <c r="D1074" t="s">
        <v>401</v>
      </c>
      <c r="E1074">
        <v>7875151.3600000003</v>
      </c>
    </row>
    <row r="1075" spans="1:5" x14ac:dyDescent="0.3">
      <c r="A1075" t="s">
        <v>49</v>
      </c>
      <c r="B1075" s="143">
        <v>43673</v>
      </c>
      <c r="C1075">
        <v>49</v>
      </c>
      <c r="D1075" t="s">
        <v>402</v>
      </c>
      <c r="E1075">
        <v>1024621.94</v>
      </c>
    </row>
    <row r="1076" spans="1:5" x14ac:dyDescent="0.3">
      <c r="A1076" t="s">
        <v>49</v>
      </c>
      <c r="B1076" s="143">
        <v>43673</v>
      </c>
      <c r="C1076">
        <v>49</v>
      </c>
      <c r="D1076" t="s">
        <v>403</v>
      </c>
      <c r="E1076">
        <v>336055.12</v>
      </c>
    </row>
    <row r="1077" spans="1:5" x14ac:dyDescent="0.3">
      <c r="A1077" t="s">
        <v>49</v>
      </c>
      <c r="B1077" s="143">
        <v>43673</v>
      </c>
      <c r="C1077">
        <v>49</v>
      </c>
      <c r="D1077" t="s">
        <v>404</v>
      </c>
      <c r="E1077">
        <v>237618.79</v>
      </c>
    </row>
    <row r="1078" spans="1:5" x14ac:dyDescent="0.3">
      <c r="A1078" t="s">
        <v>49</v>
      </c>
      <c r="B1078" s="143">
        <v>43673</v>
      </c>
      <c r="C1078">
        <v>49</v>
      </c>
      <c r="D1078" t="s">
        <v>405</v>
      </c>
      <c r="E1078">
        <v>191.68</v>
      </c>
    </row>
    <row r="1079" spans="1:5" x14ac:dyDescent="0.3">
      <c r="A1079" t="s">
        <v>49</v>
      </c>
      <c r="B1079" s="143">
        <v>43673</v>
      </c>
      <c r="C1079">
        <v>49</v>
      </c>
      <c r="D1079" t="s">
        <v>406</v>
      </c>
      <c r="E1079">
        <v>11504374.74</v>
      </c>
    </row>
    <row r="1080" spans="1:5" x14ac:dyDescent="0.3">
      <c r="A1080" t="s">
        <v>49</v>
      </c>
      <c r="B1080" s="143">
        <v>43673</v>
      </c>
      <c r="C1080">
        <v>49</v>
      </c>
      <c r="D1080" t="s">
        <v>407</v>
      </c>
      <c r="E1080">
        <v>4600913.29</v>
      </c>
    </row>
    <row r="1081" spans="1:5" x14ac:dyDescent="0.3">
      <c r="A1081" t="s">
        <v>49</v>
      </c>
      <c r="B1081" s="143">
        <v>43673</v>
      </c>
      <c r="C1081">
        <v>49</v>
      </c>
      <c r="D1081" t="s">
        <v>408</v>
      </c>
      <c r="E1081">
        <v>306768.19</v>
      </c>
    </row>
    <row r="1082" spans="1:5" x14ac:dyDescent="0.3">
      <c r="A1082" t="s">
        <v>49</v>
      </c>
      <c r="B1082" s="143">
        <v>43673</v>
      </c>
      <c r="C1082">
        <v>49</v>
      </c>
      <c r="D1082" t="s">
        <v>409</v>
      </c>
      <c r="E1082">
        <v>598724.30000000005</v>
      </c>
    </row>
    <row r="1083" spans="1:5" x14ac:dyDescent="0.3">
      <c r="A1083" t="s">
        <v>49</v>
      </c>
      <c r="B1083" s="143">
        <v>43673</v>
      </c>
      <c r="C1083">
        <v>49</v>
      </c>
      <c r="D1083" t="s">
        <v>410</v>
      </c>
      <c r="E1083">
        <v>128489.07</v>
      </c>
    </row>
    <row r="1084" spans="1:5" x14ac:dyDescent="0.3">
      <c r="A1084" t="s">
        <v>49</v>
      </c>
      <c r="B1084" s="143">
        <v>43673</v>
      </c>
      <c r="C1084">
        <v>49</v>
      </c>
      <c r="D1084" t="s">
        <v>411</v>
      </c>
      <c r="E1084">
        <v>0</v>
      </c>
    </row>
    <row r="1085" spans="1:5" x14ac:dyDescent="0.3">
      <c r="A1085" t="s">
        <v>49</v>
      </c>
      <c r="B1085" s="143">
        <v>43708</v>
      </c>
      <c r="C1085">
        <v>49</v>
      </c>
      <c r="D1085" t="s">
        <v>400</v>
      </c>
      <c r="E1085">
        <v>12290720.380000001</v>
      </c>
    </row>
    <row r="1086" spans="1:5" x14ac:dyDescent="0.3">
      <c r="A1086" t="s">
        <v>49</v>
      </c>
      <c r="B1086" s="143">
        <v>43708</v>
      </c>
      <c r="C1086">
        <v>49</v>
      </c>
      <c r="D1086" t="s">
        <v>401</v>
      </c>
      <c r="E1086">
        <v>7819371.7800000003</v>
      </c>
    </row>
    <row r="1087" spans="1:5" x14ac:dyDescent="0.3">
      <c r="A1087" t="s">
        <v>49</v>
      </c>
      <c r="B1087" s="143">
        <v>43708</v>
      </c>
      <c r="C1087">
        <v>49</v>
      </c>
      <c r="D1087" t="s">
        <v>402</v>
      </c>
      <c r="E1087">
        <v>998124.56</v>
      </c>
    </row>
    <row r="1088" spans="1:5" x14ac:dyDescent="0.3">
      <c r="A1088" t="s">
        <v>49</v>
      </c>
      <c r="B1088" s="143">
        <v>43708</v>
      </c>
      <c r="C1088">
        <v>49</v>
      </c>
      <c r="D1088" t="s">
        <v>403</v>
      </c>
      <c r="E1088">
        <v>328353.55</v>
      </c>
    </row>
    <row r="1089" spans="1:5" x14ac:dyDescent="0.3">
      <c r="A1089" t="s">
        <v>49</v>
      </c>
      <c r="B1089" s="143">
        <v>43708</v>
      </c>
      <c r="C1089">
        <v>49</v>
      </c>
      <c r="D1089" t="s">
        <v>404</v>
      </c>
      <c r="E1089">
        <v>315485.67</v>
      </c>
    </row>
    <row r="1090" spans="1:5" x14ac:dyDescent="0.3">
      <c r="A1090" t="s">
        <v>49</v>
      </c>
      <c r="B1090" s="143">
        <v>43708</v>
      </c>
      <c r="C1090">
        <v>49</v>
      </c>
      <c r="D1090" t="s">
        <v>405</v>
      </c>
      <c r="E1090">
        <v>207.93</v>
      </c>
    </row>
    <row r="1091" spans="1:5" x14ac:dyDescent="0.3">
      <c r="A1091" t="s">
        <v>49</v>
      </c>
      <c r="B1091" s="143">
        <v>43708</v>
      </c>
      <c r="C1091">
        <v>49</v>
      </c>
      <c r="D1091" t="s">
        <v>406</v>
      </c>
      <c r="E1091">
        <v>11636276.32</v>
      </c>
    </row>
    <row r="1092" spans="1:5" x14ac:dyDescent="0.3">
      <c r="A1092" t="s">
        <v>49</v>
      </c>
      <c r="B1092" s="143">
        <v>43708</v>
      </c>
      <c r="C1092">
        <v>49</v>
      </c>
      <c r="D1092" t="s">
        <v>407</v>
      </c>
      <c r="E1092">
        <v>4795950.1399999997</v>
      </c>
    </row>
    <row r="1093" spans="1:5" x14ac:dyDescent="0.3">
      <c r="A1093" t="s">
        <v>49</v>
      </c>
      <c r="B1093" s="143">
        <v>43708</v>
      </c>
      <c r="C1093">
        <v>49</v>
      </c>
      <c r="D1093" t="s">
        <v>408</v>
      </c>
      <c r="E1093">
        <v>279812.42</v>
      </c>
    </row>
    <row r="1094" spans="1:5" x14ac:dyDescent="0.3">
      <c r="A1094" t="s">
        <v>49</v>
      </c>
      <c r="B1094" s="143">
        <v>43708</v>
      </c>
      <c r="C1094">
        <v>49</v>
      </c>
      <c r="D1094" t="s">
        <v>409</v>
      </c>
      <c r="E1094">
        <v>587846.12</v>
      </c>
    </row>
    <row r="1095" spans="1:5" x14ac:dyDescent="0.3">
      <c r="A1095" t="s">
        <v>49</v>
      </c>
      <c r="B1095" s="143">
        <v>43708</v>
      </c>
      <c r="C1095">
        <v>49</v>
      </c>
      <c r="D1095" t="s">
        <v>410</v>
      </c>
      <c r="E1095">
        <v>159650.32</v>
      </c>
    </row>
    <row r="1096" spans="1:5" x14ac:dyDescent="0.3">
      <c r="A1096" t="s">
        <v>49</v>
      </c>
      <c r="B1096" s="143">
        <v>43708</v>
      </c>
      <c r="C1096">
        <v>49</v>
      </c>
      <c r="D1096" t="s">
        <v>411</v>
      </c>
      <c r="E1096">
        <v>15995.64</v>
      </c>
    </row>
    <row r="1097" spans="1:5" x14ac:dyDescent="0.3">
      <c r="A1097" t="s">
        <v>49</v>
      </c>
      <c r="B1097" s="143">
        <v>43736</v>
      </c>
      <c r="C1097">
        <v>49</v>
      </c>
      <c r="D1097" t="s">
        <v>400</v>
      </c>
      <c r="E1097">
        <v>12356057.08</v>
      </c>
    </row>
    <row r="1098" spans="1:5" x14ac:dyDescent="0.3">
      <c r="A1098" t="s">
        <v>49</v>
      </c>
      <c r="B1098" s="143">
        <v>43736</v>
      </c>
      <c r="C1098">
        <v>49</v>
      </c>
      <c r="D1098" t="s">
        <v>401</v>
      </c>
      <c r="E1098">
        <v>7875741.0199999996</v>
      </c>
    </row>
    <row r="1099" spans="1:5" x14ac:dyDescent="0.3">
      <c r="A1099" t="s">
        <v>49</v>
      </c>
      <c r="B1099" s="143">
        <v>43736</v>
      </c>
      <c r="C1099">
        <v>49</v>
      </c>
      <c r="D1099" t="s">
        <v>402</v>
      </c>
      <c r="E1099">
        <v>988999.81</v>
      </c>
    </row>
    <row r="1100" spans="1:5" x14ac:dyDescent="0.3">
      <c r="A1100" t="s">
        <v>49</v>
      </c>
      <c r="B1100" s="143">
        <v>43736</v>
      </c>
      <c r="C1100">
        <v>49</v>
      </c>
      <c r="D1100" t="s">
        <v>403</v>
      </c>
      <c r="E1100">
        <v>392469.93</v>
      </c>
    </row>
    <row r="1101" spans="1:5" x14ac:dyDescent="0.3">
      <c r="A1101" t="s">
        <v>49</v>
      </c>
      <c r="B1101" s="143">
        <v>43736</v>
      </c>
      <c r="C1101">
        <v>49</v>
      </c>
      <c r="D1101" t="s">
        <v>404</v>
      </c>
      <c r="E1101">
        <v>270756.78000000003</v>
      </c>
    </row>
    <row r="1102" spans="1:5" x14ac:dyDescent="0.3">
      <c r="A1102" t="s">
        <v>49</v>
      </c>
      <c r="B1102" s="143">
        <v>43736</v>
      </c>
      <c r="C1102">
        <v>49</v>
      </c>
      <c r="D1102" t="s">
        <v>405</v>
      </c>
      <c r="E1102">
        <v>224.38</v>
      </c>
    </row>
    <row r="1103" spans="1:5" x14ac:dyDescent="0.3">
      <c r="A1103" t="s">
        <v>49</v>
      </c>
      <c r="B1103" s="143">
        <v>43736</v>
      </c>
      <c r="C1103">
        <v>49</v>
      </c>
      <c r="D1103" t="s">
        <v>406</v>
      </c>
      <c r="E1103">
        <v>11446613.119999999</v>
      </c>
    </row>
    <row r="1104" spans="1:5" x14ac:dyDescent="0.3">
      <c r="A1104" t="s">
        <v>49</v>
      </c>
      <c r="B1104" s="143">
        <v>43736</v>
      </c>
      <c r="C1104">
        <v>49</v>
      </c>
      <c r="D1104" t="s">
        <v>407</v>
      </c>
      <c r="E1104">
        <v>4850686.8899999997</v>
      </c>
    </row>
    <row r="1105" spans="1:5" x14ac:dyDescent="0.3">
      <c r="A1105" t="s">
        <v>49</v>
      </c>
      <c r="B1105" s="143">
        <v>43736</v>
      </c>
      <c r="C1105">
        <v>49</v>
      </c>
      <c r="D1105" t="s">
        <v>408</v>
      </c>
      <c r="E1105">
        <v>276551.32</v>
      </c>
    </row>
    <row r="1106" spans="1:5" x14ac:dyDescent="0.3">
      <c r="A1106" t="s">
        <v>49</v>
      </c>
      <c r="B1106" s="143">
        <v>43736</v>
      </c>
      <c r="C1106">
        <v>49</v>
      </c>
      <c r="D1106" t="s">
        <v>409</v>
      </c>
      <c r="E1106">
        <v>610653.38</v>
      </c>
    </row>
    <row r="1107" spans="1:5" x14ac:dyDescent="0.3">
      <c r="A1107" t="s">
        <v>49</v>
      </c>
      <c r="B1107" s="143">
        <v>43736</v>
      </c>
      <c r="C1107">
        <v>49</v>
      </c>
      <c r="D1107" t="s">
        <v>410</v>
      </c>
      <c r="E1107">
        <v>169949.28</v>
      </c>
    </row>
    <row r="1108" spans="1:5" x14ac:dyDescent="0.3">
      <c r="A1108" t="s">
        <v>49</v>
      </c>
      <c r="B1108" s="143">
        <v>43736</v>
      </c>
      <c r="C1108">
        <v>49</v>
      </c>
      <c r="D1108" t="s">
        <v>411</v>
      </c>
      <c r="E1108">
        <v>0</v>
      </c>
    </row>
    <row r="1109" spans="1:5" x14ac:dyDescent="0.3">
      <c r="A1109" t="s">
        <v>49</v>
      </c>
      <c r="B1109" s="143">
        <v>43764</v>
      </c>
      <c r="C1109">
        <v>49</v>
      </c>
      <c r="D1109" t="s">
        <v>400</v>
      </c>
      <c r="E1109">
        <v>12847938.279999999</v>
      </c>
    </row>
    <row r="1110" spans="1:5" x14ac:dyDescent="0.3">
      <c r="A1110" t="s">
        <v>49</v>
      </c>
      <c r="B1110" s="143">
        <v>43764</v>
      </c>
      <c r="C1110">
        <v>49</v>
      </c>
      <c r="D1110" t="s">
        <v>401</v>
      </c>
      <c r="E1110">
        <v>8048383.6500000004</v>
      </c>
    </row>
    <row r="1111" spans="1:5" x14ac:dyDescent="0.3">
      <c r="A1111" t="s">
        <v>49</v>
      </c>
      <c r="B1111" s="143">
        <v>43764</v>
      </c>
      <c r="C1111">
        <v>49</v>
      </c>
      <c r="D1111" t="s">
        <v>402</v>
      </c>
      <c r="E1111">
        <v>1047932.26</v>
      </c>
    </row>
    <row r="1112" spans="1:5" x14ac:dyDescent="0.3">
      <c r="A1112" t="s">
        <v>49</v>
      </c>
      <c r="B1112" s="143">
        <v>43764</v>
      </c>
      <c r="C1112">
        <v>49</v>
      </c>
      <c r="D1112" t="s">
        <v>403</v>
      </c>
      <c r="E1112">
        <v>363727.77</v>
      </c>
    </row>
    <row r="1113" spans="1:5" x14ac:dyDescent="0.3">
      <c r="A1113" t="s">
        <v>49</v>
      </c>
      <c r="B1113" s="143">
        <v>43764</v>
      </c>
      <c r="C1113">
        <v>49</v>
      </c>
      <c r="D1113" t="s">
        <v>404</v>
      </c>
      <c r="E1113">
        <v>274484.59000000003</v>
      </c>
    </row>
    <row r="1114" spans="1:5" x14ac:dyDescent="0.3">
      <c r="A1114" t="s">
        <v>49</v>
      </c>
      <c r="B1114" s="143">
        <v>43764</v>
      </c>
      <c r="C1114">
        <v>49</v>
      </c>
      <c r="D1114" t="s">
        <v>405</v>
      </c>
      <c r="E1114">
        <v>241.03</v>
      </c>
    </row>
    <row r="1115" spans="1:5" x14ac:dyDescent="0.3">
      <c r="A1115" t="s">
        <v>49</v>
      </c>
      <c r="B1115" s="143">
        <v>43764</v>
      </c>
      <c r="C1115">
        <v>49</v>
      </c>
      <c r="D1115" t="s">
        <v>406</v>
      </c>
      <c r="E1115">
        <v>11010706.800000001</v>
      </c>
    </row>
    <row r="1116" spans="1:5" x14ac:dyDescent="0.3">
      <c r="A1116" t="s">
        <v>49</v>
      </c>
      <c r="B1116" s="143">
        <v>43764</v>
      </c>
      <c r="C1116">
        <v>49</v>
      </c>
      <c r="D1116" t="s">
        <v>407</v>
      </c>
      <c r="E1116">
        <v>4840766.6900000004</v>
      </c>
    </row>
    <row r="1117" spans="1:5" x14ac:dyDescent="0.3">
      <c r="A1117" t="s">
        <v>49</v>
      </c>
      <c r="B1117" s="143">
        <v>43764</v>
      </c>
      <c r="C1117">
        <v>49</v>
      </c>
      <c r="D1117" t="s">
        <v>408</v>
      </c>
      <c r="E1117">
        <v>267417.21000000002</v>
      </c>
    </row>
    <row r="1118" spans="1:5" x14ac:dyDescent="0.3">
      <c r="A1118" t="s">
        <v>49</v>
      </c>
      <c r="B1118" s="143">
        <v>43764</v>
      </c>
      <c r="C1118">
        <v>49</v>
      </c>
      <c r="D1118" t="s">
        <v>409</v>
      </c>
      <c r="E1118">
        <v>616734.35</v>
      </c>
    </row>
    <row r="1119" spans="1:5" x14ac:dyDescent="0.3">
      <c r="A1119" t="s">
        <v>49</v>
      </c>
      <c r="B1119" s="143">
        <v>43764</v>
      </c>
      <c r="C1119">
        <v>49</v>
      </c>
      <c r="D1119" t="s">
        <v>410</v>
      </c>
      <c r="E1119">
        <v>199763.88</v>
      </c>
    </row>
    <row r="1120" spans="1:5" x14ac:dyDescent="0.3">
      <c r="A1120" t="s">
        <v>49</v>
      </c>
      <c r="B1120" s="143">
        <v>43764</v>
      </c>
      <c r="C1120">
        <v>49</v>
      </c>
      <c r="D1120" t="s">
        <v>411</v>
      </c>
      <c r="E1120">
        <v>0</v>
      </c>
    </row>
    <row r="1121" spans="1:5" x14ac:dyDescent="0.3">
      <c r="A1121" t="s">
        <v>49</v>
      </c>
      <c r="B1121" s="143">
        <v>43799</v>
      </c>
      <c r="C1121">
        <v>49</v>
      </c>
      <c r="D1121" t="s">
        <v>400</v>
      </c>
      <c r="E1121">
        <v>15321242.18</v>
      </c>
    </row>
    <row r="1122" spans="1:5" x14ac:dyDescent="0.3">
      <c r="A1122" t="s">
        <v>49</v>
      </c>
      <c r="B1122" s="143">
        <v>43799</v>
      </c>
      <c r="C1122">
        <v>49</v>
      </c>
      <c r="D1122" t="s">
        <v>401</v>
      </c>
      <c r="E1122">
        <v>8829440.6999999993</v>
      </c>
    </row>
    <row r="1123" spans="1:5" x14ac:dyDescent="0.3">
      <c r="A1123" t="s">
        <v>49</v>
      </c>
      <c r="B1123" s="143">
        <v>43799</v>
      </c>
      <c r="C1123">
        <v>49</v>
      </c>
      <c r="D1123" t="s">
        <v>402</v>
      </c>
      <c r="E1123">
        <v>1153643.31</v>
      </c>
    </row>
    <row r="1124" spans="1:5" x14ac:dyDescent="0.3">
      <c r="A1124" t="s">
        <v>49</v>
      </c>
      <c r="B1124" s="143">
        <v>43799</v>
      </c>
      <c r="C1124">
        <v>49</v>
      </c>
      <c r="D1124" t="s">
        <v>403</v>
      </c>
      <c r="E1124">
        <v>431710.73</v>
      </c>
    </row>
    <row r="1125" spans="1:5" x14ac:dyDescent="0.3">
      <c r="A1125" t="s">
        <v>49</v>
      </c>
      <c r="B1125" s="143">
        <v>43799</v>
      </c>
      <c r="C1125">
        <v>49</v>
      </c>
      <c r="D1125" t="s">
        <v>404</v>
      </c>
      <c r="E1125">
        <v>216615.31</v>
      </c>
    </row>
    <row r="1126" spans="1:5" x14ac:dyDescent="0.3">
      <c r="A1126" t="s">
        <v>49</v>
      </c>
      <c r="B1126" s="143">
        <v>43799</v>
      </c>
      <c r="C1126">
        <v>49</v>
      </c>
      <c r="D1126" t="s">
        <v>405</v>
      </c>
      <c r="E1126">
        <v>257.88</v>
      </c>
    </row>
    <row r="1127" spans="1:5" x14ac:dyDescent="0.3">
      <c r="A1127" t="s">
        <v>49</v>
      </c>
      <c r="B1127" s="143">
        <v>43799</v>
      </c>
      <c r="C1127">
        <v>49</v>
      </c>
      <c r="D1127" t="s">
        <v>406</v>
      </c>
      <c r="E1127">
        <v>10909682.4</v>
      </c>
    </row>
    <row r="1128" spans="1:5" x14ac:dyDescent="0.3">
      <c r="A1128" t="s">
        <v>49</v>
      </c>
      <c r="B1128" s="143">
        <v>43799</v>
      </c>
      <c r="C1128">
        <v>49</v>
      </c>
      <c r="D1128" t="s">
        <v>407</v>
      </c>
      <c r="E1128">
        <v>4909807.4400000004</v>
      </c>
    </row>
    <row r="1129" spans="1:5" x14ac:dyDescent="0.3">
      <c r="A1129" t="s">
        <v>49</v>
      </c>
      <c r="B1129" s="143">
        <v>43799</v>
      </c>
      <c r="C1129">
        <v>49</v>
      </c>
      <c r="D1129" t="s">
        <v>408</v>
      </c>
      <c r="E1129">
        <v>283727.24</v>
      </c>
    </row>
    <row r="1130" spans="1:5" x14ac:dyDescent="0.3">
      <c r="A1130" t="s">
        <v>49</v>
      </c>
      <c r="B1130" s="143">
        <v>43799</v>
      </c>
      <c r="C1130">
        <v>49</v>
      </c>
      <c r="D1130" t="s">
        <v>409</v>
      </c>
      <c r="E1130">
        <v>618104.4</v>
      </c>
    </row>
    <row r="1131" spans="1:5" x14ac:dyDescent="0.3">
      <c r="A1131" t="s">
        <v>49</v>
      </c>
      <c r="B1131" s="143">
        <v>43799</v>
      </c>
      <c r="C1131">
        <v>49</v>
      </c>
      <c r="D1131" t="s">
        <v>410</v>
      </c>
      <c r="E1131">
        <v>236552.46</v>
      </c>
    </row>
    <row r="1132" spans="1:5" x14ac:dyDescent="0.3">
      <c r="A1132" t="s">
        <v>49</v>
      </c>
      <c r="B1132" s="143">
        <v>43799</v>
      </c>
      <c r="C1132">
        <v>49</v>
      </c>
      <c r="D1132" t="s">
        <v>411</v>
      </c>
      <c r="E1132">
        <v>0</v>
      </c>
    </row>
    <row r="1133" spans="1:5" x14ac:dyDescent="0.3">
      <c r="A1133" t="s">
        <v>49</v>
      </c>
      <c r="B1133" s="143">
        <v>43820</v>
      </c>
      <c r="C1133">
        <v>49</v>
      </c>
      <c r="D1133" t="s">
        <v>400</v>
      </c>
      <c r="E1133">
        <v>16611302.029999999</v>
      </c>
    </row>
    <row r="1134" spans="1:5" x14ac:dyDescent="0.3">
      <c r="A1134" t="s">
        <v>49</v>
      </c>
      <c r="B1134" s="143">
        <v>43820</v>
      </c>
      <c r="C1134">
        <v>49</v>
      </c>
      <c r="D1134" t="s">
        <v>401</v>
      </c>
      <c r="E1134">
        <v>9191521.9100000001</v>
      </c>
    </row>
    <row r="1135" spans="1:5" x14ac:dyDescent="0.3">
      <c r="A1135" t="s">
        <v>49</v>
      </c>
      <c r="B1135" s="143">
        <v>43820</v>
      </c>
      <c r="C1135">
        <v>49</v>
      </c>
      <c r="D1135" t="s">
        <v>402</v>
      </c>
      <c r="E1135">
        <v>1246423.05</v>
      </c>
    </row>
    <row r="1136" spans="1:5" x14ac:dyDescent="0.3">
      <c r="A1136" t="s">
        <v>49</v>
      </c>
      <c r="B1136" s="143">
        <v>43820</v>
      </c>
      <c r="C1136">
        <v>49</v>
      </c>
      <c r="D1136" t="s">
        <v>403</v>
      </c>
      <c r="E1136">
        <v>434888.65</v>
      </c>
    </row>
    <row r="1137" spans="1:5" x14ac:dyDescent="0.3">
      <c r="A1137" t="s">
        <v>49</v>
      </c>
      <c r="B1137" s="143">
        <v>43820</v>
      </c>
      <c r="C1137">
        <v>49</v>
      </c>
      <c r="D1137" t="s">
        <v>404</v>
      </c>
      <c r="E1137">
        <v>249688.89</v>
      </c>
    </row>
    <row r="1138" spans="1:5" x14ac:dyDescent="0.3">
      <c r="A1138" t="s">
        <v>49</v>
      </c>
      <c r="B1138" s="143">
        <v>43820</v>
      </c>
      <c r="C1138">
        <v>49</v>
      </c>
      <c r="D1138" t="s">
        <v>405</v>
      </c>
      <c r="E1138">
        <v>274.89999999999998</v>
      </c>
    </row>
    <row r="1139" spans="1:5" x14ac:dyDescent="0.3">
      <c r="A1139" t="s">
        <v>49</v>
      </c>
      <c r="B1139" s="143">
        <v>43820</v>
      </c>
      <c r="C1139">
        <v>49</v>
      </c>
      <c r="D1139" t="s">
        <v>406</v>
      </c>
      <c r="E1139">
        <v>10846954.460000001</v>
      </c>
    </row>
    <row r="1140" spans="1:5" x14ac:dyDescent="0.3">
      <c r="A1140" t="s">
        <v>49</v>
      </c>
      <c r="B1140" s="143">
        <v>43820</v>
      </c>
      <c r="C1140">
        <v>49</v>
      </c>
      <c r="D1140" t="s">
        <v>407</v>
      </c>
      <c r="E1140">
        <v>4882739.7</v>
      </c>
    </row>
    <row r="1141" spans="1:5" x14ac:dyDescent="0.3">
      <c r="A1141" t="s">
        <v>49</v>
      </c>
      <c r="B1141" s="143">
        <v>43820</v>
      </c>
      <c r="C1141">
        <v>49</v>
      </c>
      <c r="D1141" t="s">
        <v>408</v>
      </c>
      <c r="E1141">
        <v>263415.46999999997</v>
      </c>
    </row>
    <row r="1142" spans="1:5" x14ac:dyDescent="0.3">
      <c r="A1142" t="s">
        <v>49</v>
      </c>
      <c r="B1142" s="143">
        <v>43820</v>
      </c>
      <c r="C1142">
        <v>49</v>
      </c>
      <c r="D1142" t="s">
        <v>409</v>
      </c>
      <c r="E1142">
        <v>665595.44999999995</v>
      </c>
    </row>
    <row r="1143" spans="1:5" x14ac:dyDescent="0.3">
      <c r="A1143" t="s">
        <v>49</v>
      </c>
      <c r="B1143" s="143">
        <v>43820</v>
      </c>
      <c r="C1143">
        <v>49</v>
      </c>
      <c r="D1143" t="s">
        <v>410</v>
      </c>
      <c r="E1143">
        <v>248840.07</v>
      </c>
    </row>
    <row r="1144" spans="1:5" x14ac:dyDescent="0.3">
      <c r="A1144" t="s">
        <v>49</v>
      </c>
      <c r="B1144" s="143">
        <v>43820</v>
      </c>
      <c r="C1144">
        <v>49</v>
      </c>
      <c r="D1144" t="s">
        <v>411</v>
      </c>
      <c r="E1144">
        <v>0</v>
      </c>
    </row>
    <row r="1145" spans="1:5" x14ac:dyDescent="0.3">
      <c r="A1145" t="s">
        <v>49</v>
      </c>
      <c r="B1145" s="143">
        <v>43855</v>
      </c>
      <c r="C1145">
        <v>49</v>
      </c>
      <c r="D1145" t="s">
        <v>400</v>
      </c>
      <c r="E1145">
        <v>18122114.760000002</v>
      </c>
    </row>
    <row r="1146" spans="1:5" x14ac:dyDescent="0.3">
      <c r="A1146" t="s">
        <v>49</v>
      </c>
      <c r="B1146" s="143">
        <v>43855</v>
      </c>
      <c r="C1146">
        <v>49</v>
      </c>
      <c r="D1146" t="s">
        <v>401</v>
      </c>
      <c r="E1146">
        <v>9683333.1300000008</v>
      </c>
    </row>
    <row r="1147" spans="1:5" x14ac:dyDescent="0.3">
      <c r="A1147" t="s">
        <v>49</v>
      </c>
      <c r="B1147" s="143">
        <v>43855</v>
      </c>
      <c r="C1147">
        <v>49</v>
      </c>
      <c r="D1147" t="s">
        <v>402</v>
      </c>
      <c r="E1147">
        <v>1295387.6399999999</v>
      </c>
    </row>
    <row r="1148" spans="1:5" x14ac:dyDescent="0.3">
      <c r="A1148" t="s">
        <v>49</v>
      </c>
      <c r="B1148" s="143">
        <v>43855</v>
      </c>
      <c r="C1148">
        <v>49</v>
      </c>
      <c r="D1148" t="s">
        <v>403</v>
      </c>
      <c r="E1148">
        <v>444663.91</v>
      </c>
    </row>
    <row r="1149" spans="1:5" x14ac:dyDescent="0.3">
      <c r="A1149" t="s">
        <v>49</v>
      </c>
      <c r="B1149" s="143">
        <v>43855</v>
      </c>
      <c r="C1149">
        <v>49</v>
      </c>
      <c r="D1149" t="s">
        <v>404</v>
      </c>
      <c r="E1149">
        <v>173240.14</v>
      </c>
    </row>
    <row r="1150" spans="1:5" x14ac:dyDescent="0.3">
      <c r="A1150" t="s">
        <v>49</v>
      </c>
      <c r="B1150" s="143">
        <v>43855</v>
      </c>
      <c r="C1150">
        <v>49</v>
      </c>
      <c r="D1150" t="s">
        <v>405</v>
      </c>
      <c r="E1150">
        <v>0</v>
      </c>
    </row>
    <row r="1151" spans="1:5" x14ac:dyDescent="0.3">
      <c r="A1151" t="s">
        <v>49</v>
      </c>
      <c r="B1151" s="143">
        <v>43855</v>
      </c>
      <c r="C1151">
        <v>49</v>
      </c>
      <c r="D1151" t="s">
        <v>406</v>
      </c>
      <c r="E1151">
        <v>10882049.77</v>
      </c>
    </row>
    <row r="1152" spans="1:5" x14ac:dyDescent="0.3">
      <c r="A1152" t="s">
        <v>49</v>
      </c>
      <c r="B1152" s="143">
        <v>43855</v>
      </c>
      <c r="C1152">
        <v>49</v>
      </c>
      <c r="D1152" t="s">
        <v>407</v>
      </c>
      <c r="E1152">
        <v>5037720.88</v>
      </c>
    </row>
    <row r="1153" spans="1:5" x14ac:dyDescent="0.3">
      <c r="A1153" t="s">
        <v>49</v>
      </c>
      <c r="B1153" s="143">
        <v>43855</v>
      </c>
      <c r="C1153">
        <v>49</v>
      </c>
      <c r="D1153" t="s">
        <v>408</v>
      </c>
      <c r="E1153">
        <v>261212.74</v>
      </c>
    </row>
    <row r="1154" spans="1:5" x14ac:dyDescent="0.3">
      <c r="A1154" t="s">
        <v>49</v>
      </c>
      <c r="B1154" s="143">
        <v>43855</v>
      </c>
      <c r="C1154">
        <v>49</v>
      </c>
      <c r="D1154" t="s">
        <v>409</v>
      </c>
      <c r="E1154">
        <v>669442.82999999996</v>
      </c>
    </row>
    <row r="1155" spans="1:5" x14ac:dyDescent="0.3">
      <c r="A1155" t="s">
        <v>49</v>
      </c>
      <c r="B1155" s="143">
        <v>43855</v>
      </c>
      <c r="C1155">
        <v>49</v>
      </c>
      <c r="D1155" t="s">
        <v>410</v>
      </c>
      <c r="E1155">
        <v>246059.75</v>
      </c>
    </row>
    <row r="1156" spans="1:5" x14ac:dyDescent="0.3">
      <c r="A1156" t="s">
        <v>49</v>
      </c>
      <c r="B1156" s="143">
        <v>43855</v>
      </c>
      <c r="C1156">
        <v>49</v>
      </c>
      <c r="D1156" t="s">
        <v>411</v>
      </c>
      <c r="E1156">
        <v>0</v>
      </c>
    </row>
    <row r="1157" spans="1:5" x14ac:dyDescent="0.3">
      <c r="A1157" t="s">
        <v>49</v>
      </c>
      <c r="B1157" s="143">
        <v>43890</v>
      </c>
      <c r="C1157">
        <v>49</v>
      </c>
      <c r="D1157" t="s">
        <v>400</v>
      </c>
      <c r="E1157">
        <v>18638210.699999999</v>
      </c>
    </row>
    <row r="1158" spans="1:5" x14ac:dyDescent="0.3">
      <c r="A1158" t="s">
        <v>49</v>
      </c>
      <c r="B1158" s="143">
        <v>43890</v>
      </c>
      <c r="C1158">
        <v>49</v>
      </c>
      <c r="D1158" t="s">
        <v>401</v>
      </c>
      <c r="E1158">
        <v>9572895.1999999993</v>
      </c>
    </row>
    <row r="1159" spans="1:5" x14ac:dyDescent="0.3">
      <c r="A1159" t="s">
        <v>49</v>
      </c>
      <c r="B1159" s="143">
        <v>43890</v>
      </c>
      <c r="C1159">
        <v>49</v>
      </c>
      <c r="D1159" t="s">
        <v>402</v>
      </c>
      <c r="E1159">
        <v>1306093.93</v>
      </c>
    </row>
    <row r="1160" spans="1:5" x14ac:dyDescent="0.3">
      <c r="A1160" t="s">
        <v>49</v>
      </c>
      <c r="B1160" s="143">
        <v>43890</v>
      </c>
      <c r="C1160">
        <v>49</v>
      </c>
      <c r="D1160" t="s">
        <v>403</v>
      </c>
      <c r="E1160">
        <v>428782.89</v>
      </c>
    </row>
    <row r="1161" spans="1:5" x14ac:dyDescent="0.3">
      <c r="A1161" t="s">
        <v>49</v>
      </c>
      <c r="B1161" s="143">
        <v>43890</v>
      </c>
      <c r="C1161">
        <v>49</v>
      </c>
      <c r="D1161" t="s">
        <v>404</v>
      </c>
      <c r="E1161">
        <v>148714</v>
      </c>
    </row>
    <row r="1162" spans="1:5" x14ac:dyDescent="0.3">
      <c r="A1162" t="s">
        <v>49</v>
      </c>
      <c r="B1162" s="143">
        <v>43890</v>
      </c>
      <c r="C1162">
        <v>49</v>
      </c>
      <c r="D1162" t="s">
        <v>405</v>
      </c>
      <c r="E1162">
        <v>0</v>
      </c>
    </row>
    <row r="1163" spans="1:5" x14ac:dyDescent="0.3">
      <c r="A1163" t="s">
        <v>49</v>
      </c>
      <c r="B1163" s="143">
        <v>43890</v>
      </c>
      <c r="C1163">
        <v>49</v>
      </c>
      <c r="D1163" t="s">
        <v>406</v>
      </c>
      <c r="E1163">
        <v>11236483.630000001</v>
      </c>
    </row>
    <row r="1164" spans="1:5" x14ac:dyDescent="0.3">
      <c r="A1164" t="s">
        <v>49</v>
      </c>
      <c r="B1164" s="143">
        <v>43890</v>
      </c>
      <c r="C1164">
        <v>49</v>
      </c>
      <c r="D1164" t="s">
        <v>407</v>
      </c>
      <c r="E1164">
        <v>4236607.3</v>
      </c>
    </row>
    <row r="1165" spans="1:5" x14ac:dyDescent="0.3">
      <c r="A1165" t="s">
        <v>49</v>
      </c>
      <c r="B1165" s="143">
        <v>43890</v>
      </c>
      <c r="C1165">
        <v>49</v>
      </c>
      <c r="D1165" t="s">
        <v>408</v>
      </c>
      <c r="E1165">
        <v>399245.16</v>
      </c>
    </row>
    <row r="1166" spans="1:5" x14ac:dyDescent="0.3">
      <c r="A1166" t="s">
        <v>49</v>
      </c>
      <c r="B1166" s="143">
        <v>43890</v>
      </c>
      <c r="C1166">
        <v>49</v>
      </c>
      <c r="D1166" t="s">
        <v>409</v>
      </c>
      <c r="E1166">
        <v>630001.41</v>
      </c>
    </row>
    <row r="1167" spans="1:5" x14ac:dyDescent="0.3">
      <c r="A1167" t="s">
        <v>49</v>
      </c>
      <c r="B1167" s="143">
        <v>43890</v>
      </c>
      <c r="C1167">
        <v>49</v>
      </c>
      <c r="D1167" t="s">
        <v>410</v>
      </c>
      <c r="E1167">
        <v>164654.07</v>
      </c>
    </row>
    <row r="1168" spans="1:5" x14ac:dyDescent="0.3">
      <c r="A1168" t="s">
        <v>49</v>
      </c>
      <c r="B1168" s="143">
        <v>43890</v>
      </c>
      <c r="C1168">
        <v>49</v>
      </c>
      <c r="D1168" t="s">
        <v>411</v>
      </c>
      <c r="E1168">
        <v>0</v>
      </c>
    </row>
    <row r="1169" spans="1:5" x14ac:dyDescent="0.3">
      <c r="A1169" t="s">
        <v>49</v>
      </c>
      <c r="B1169" s="143">
        <v>43918</v>
      </c>
      <c r="C1169">
        <v>49</v>
      </c>
      <c r="D1169" t="s">
        <v>400</v>
      </c>
      <c r="E1169">
        <v>20036874.07</v>
      </c>
    </row>
    <row r="1170" spans="1:5" x14ac:dyDescent="0.3">
      <c r="A1170" t="s">
        <v>49</v>
      </c>
      <c r="B1170" s="143">
        <v>43918</v>
      </c>
      <c r="C1170">
        <v>49</v>
      </c>
      <c r="D1170" t="s">
        <v>401</v>
      </c>
      <c r="E1170">
        <v>9974116.6400000006</v>
      </c>
    </row>
    <row r="1171" spans="1:5" x14ac:dyDescent="0.3">
      <c r="A1171" t="s">
        <v>49</v>
      </c>
      <c r="B1171" s="143">
        <v>43918</v>
      </c>
      <c r="C1171">
        <v>49</v>
      </c>
      <c r="D1171" t="s">
        <v>402</v>
      </c>
      <c r="E1171">
        <v>1495271.06</v>
      </c>
    </row>
    <row r="1172" spans="1:5" x14ac:dyDescent="0.3">
      <c r="A1172" t="s">
        <v>49</v>
      </c>
      <c r="B1172" s="143">
        <v>43918</v>
      </c>
      <c r="C1172">
        <v>49</v>
      </c>
      <c r="D1172" t="s">
        <v>403</v>
      </c>
      <c r="E1172">
        <v>485219.09</v>
      </c>
    </row>
    <row r="1173" spans="1:5" x14ac:dyDescent="0.3">
      <c r="A1173" t="s">
        <v>49</v>
      </c>
      <c r="B1173" s="143">
        <v>43918</v>
      </c>
      <c r="C1173">
        <v>49</v>
      </c>
      <c r="D1173" t="s">
        <v>404</v>
      </c>
      <c r="E1173">
        <v>176188.09</v>
      </c>
    </row>
    <row r="1174" spans="1:5" x14ac:dyDescent="0.3">
      <c r="A1174" t="s">
        <v>49</v>
      </c>
      <c r="B1174" s="143">
        <v>43918</v>
      </c>
      <c r="C1174">
        <v>49</v>
      </c>
      <c r="D1174" t="s">
        <v>405</v>
      </c>
      <c r="E1174">
        <v>0</v>
      </c>
    </row>
    <row r="1175" spans="1:5" x14ac:dyDescent="0.3">
      <c r="A1175" t="s">
        <v>49</v>
      </c>
      <c r="B1175" s="143">
        <v>43918</v>
      </c>
      <c r="C1175">
        <v>49</v>
      </c>
      <c r="D1175" t="s">
        <v>406</v>
      </c>
      <c r="E1175">
        <v>12570627.76</v>
      </c>
    </row>
    <row r="1176" spans="1:5" x14ac:dyDescent="0.3">
      <c r="A1176" t="s">
        <v>49</v>
      </c>
      <c r="B1176" s="143">
        <v>43918</v>
      </c>
      <c r="C1176">
        <v>49</v>
      </c>
      <c r="D1176" t="s">
        <v>407</v>
      </c>
      <c r="E1176">
        <v>4472982.7300000004</v>
      </c>
    </row>
    <row r="1177" spans="1:5" x14ac:dyDescent="0.3">
      <c r="A1177" t="s">
        <v>49</v>
      </c>
      <c r="B1177" s="143">
        <v>43918</v>
      </c>
      <c r="C1177">
        <v>49</v>
      </c>
      <c r="D1177" t="s">
        <v>408</v>
      </c>
      <c r="E1177">
        <v>454512.66</v>
      </c>
    </row>
    <row r="1178" spans="1:5" x14ac:dyDescent="0.3">
      <c r="A1178" t="s">
        <v>49</v>
      </c>
      <c r="B1178" s="143">
        <v>43918</v>
      </c>
      <c r="C1178">
        <v>49</v>
      </c>
      <c r="D1178" t="s">
        <v>409</v>
      </c>
      <c r="E1178">
        <v>684268.87</v>
      </c>
    </row>
    <row r="1179" spans="1:5" x14ac:dyDescent="0.3">
      <c r="A1179" t="s">
        <v>49</v>
      </c>
      <c r="B1179" s="143">
        <v>43918</v>
      </c>
      <c r="C1179">
        <v>49</v>
      </c>
      <c r="D1179" t="s">
        <v>410</v>
      </c>
      <c r="E1179">
        <v>149339.57</v>
      </c>
    </row>
    <row r="1180" spans="1:5" x14ac:dyDescent="0.3">
      <c r="A1180" t="s">
        <v>49</v>
      </c>
      <c r="B1180" s="143">
        <v>43918</v>
      </c>
      <c r="C1180">
        <v>49</v>
      </c>
      <c r="D1180" t="s">
        <v>411</v>
      </c>
      <c r="E1180">
        <v>0</v>
      </c>
    </row>
    <row r="1181" spans="1:5" x14ac:dyDescent="0.3">
      <c r="A1181" t="s">
        <v>51</v>
      </c>
      <c r="B1181" s="143">
        <v>43554</v>
      </c>
      <c r="C1181">
        <v>49</v>
      </c>
      <c r="D1181" t="s">
        <v>400</v>
      </c>
      <c r="E1181">
        <v>23948959.989999998</v>
      </c>
    </row>
    <row r="1182" spans="1:5" x14ac:dyDescent="0.3">
      <c r="A1182" t="s">
        <v>51</v>
      </c>
      <c r="B1182" s="143">
        <v>43554</v>
      </c>
      <c r="C1182">
        <v>49</v>
      </c>
      <c r="D1182" t="s">
        <v>401</v>
      </c>
      <c r="E1182">
        <v>10545979.68</v>
      </c>
    </row>
    <row r="1183" spans="1:5" x14ac:dyDescent="0.3">
      <c r="A1183" t="s">
        <v>51</v>
      </c>
      <c r="B1183" s="143">
        <v>43554</v>
      </c>
      <c r="C1183">
        <v>49</v>
      </c>
      <c r="D1183" t="s">
        <v>402</v>
      </c>
      <c r="E1183">
        <v>3068731.97</v>
      </c>
    </row>
    <row r="1184" spans="1:5" x14ac:dyDescent="0.3">
      <c r="A1184" t="s">
        <v>51</v>
      </c>
      <c r="B1184" s="143">
        <v>43554</v>
      </c>
      <c r="C1184">
        <v>49</v>
      </c>
      <c r="D1184" t="s">
        <v>403</v>
      </c>
      <c r="E1184">
        <v>2730862.27</v>
      </c>
    </row>
    <row r="1185" spans="1:5" x14ac:dyDescent="0.3">
      <c r="A1185" t="s">
        <v>51</v>
      </c>
      <c r="B1185" s="143">
        <v>43554</v>
      </c>
      <c r="C1185">
        <v>49</v>
      </c>
      <c r="D1185" t="s">
        <v>404</v>
      </c>
      <c r="E1185">
        <v>2292944.7000000002</v>
      </c>
    </row>
    <row r="1186" spans="1:5" x14ac:dyDescent="0.3">
      <c r="A1186" t="s">
        <v>51</v>
      </c>
      <c r="B1186" s="143">
        <v>43554</v>
      </c>
      <c r="C1186">
        <v>49</v>
      </c>
      <c r="D1186" t="s">
        <v>405</v>
      </c>
      <c r="E1186">
        <v>0</v>
      </c>
    </row>
    <row r="1187" spans="1:5" x14ac:dyDescent="0.3">
      <c r="A1187" t="s">
        <v>51</v>
      </c>
      <c r="B1187" s="143">
        <v>43554</v>
      </c>
      <c r="C1187">
        <v>49</v>
      </c>
      <c r="D1187" t="s">
        <v>406</v>
      </c>
      <c r="E1187">
        <v>17011230.489999998</v>
      </c>
    </row>
    <row r="1188" spans="1:5" x14ac:dyDescent="0.3">
      <c r="A1188" t="s">
        <v>51</v>
      </c>
      <c r="B1188" s="143">
        <v>43554</v>
      </c>
      <c r="C1188">
        <v>49</v>
      </c>
      <c r="D1188" t="s">
        <v>407</v>
      </c>
      <c r="E1188">
        <v>7309628.0300000003</v>
      </c>
    </row>
    <row r="1189" spans="1:5" x14ac:dyDescent="0.3">
      <c r="A1189" t="s">
        <v>51</v>
      </c>
      <c r="B1189" s="143">
        <v>43554</v>
      </c>
      <c r="C1189">
        <v>49</v>
      </c>
      <c r="D1189" t="s">
        <v>408</v>
      </c>
      <c r="E1189">
        <v>1053284.27</v>
      </c>
    </row>
    <row r="1190" spans="1:5" x14ac:dyDescent="0.3">
      <c r="A1190" t="s">
        <v>51</v>
      </c>
      <c r="B1190" s="143">
        <v>43554</v>
      </c>
      <c r="C1190">
        <v>49</v>
      </c>
      <c r="D1190" t="s">
        <v>409</v>
      </c>
      <c r="E1190">
        <v>1527954.06</v>
      </c>
    </row>
    <row r="1191" spans="1:5" x14ac:dyDescent="0.3">
      <c r="A1191" t="s">
        <v>51</v>
      </c>
      <c r="B1191" s="143">
        <v>43554</v>
      </c>
      <c r="C1191">
        <v>49</v>
      </c>
      <c r="D1191" t="s">
        <v>410</v>
      </c>
      <c r="E1191">
        <v>592013.97</v>
      </c>
    </row>
    <row r="1192" spans="1:5" x14ac:dyDescent="0.3">
      <c r="A1192" t="s">
        <v>51</v>
      </c>
      <c r="B1192" s="143">
        <v>43554</v>
      </c>
      <c r="C1192">
        <v>49</v>
      </c>
      <c r="D1192" t="s">
        <v>411</v>
      </c>
      <c r="E1192">
        <v>0</v>
      </c>
    </row>
    <row r="1193" spans="1:5" x14ac:dyDescent="0.3">
      <c r="A1193" t="s">
        <v>51</v>
      </c>
      <c r="B1193" s="143">
        <v>43582</v>
      </c>
      <c r="C1193">
        <v>49</v>
      </c>
      <c r="D1193" t="s">
        <v>400</v>
      </c>
      <c r="E1193">
        <v>24878527.969999999</v>
      </c>
    </row>
    <row r="1194" spans="1:5" x14ac:dyDescent="0.3">
      <c r="A1194" t="s">
        <v>51</v>
      </c>
      <c r="B1194" s="143">
        <v>43582</v>
      </c>
      <c r="C1194">
        <v>49</v>
      </c>
      <c r="D1194" t="s">
        <v>401</v>
      </c>
      <c r="E1194">
        <v>10845566.67</v>
      </c>
    </row>
    <row r="1195" spans="1:5" x14ac:dyDescent="0.3">
      <c r="A1195" t="s">
        <v>51</v>
      </c>
      <c r="B1195" s="143">
        <v>43582</v>
      </c>
      <c r="C1195">
        <v>49</v>
      </c>
      <c r="D1195" t="s">
        <v>402</v>
      </c>
      <c r="E1195">
        <v>3255663</v>
      </c>
    </row>
    <row r="1196" spans="1:5" x14ac:dyDescent="0.3">
      <c r="A1196" t="s">
        <v>51</v>
      </c>
      <c r="B1196" s="143">
        <v>43582</v>
      </c>
      <c r="C1196">
        <v>49</v>
      </c>
      <c r="D1196" t="s">
        <v>403</v>
      </c>
      <c r="E1196">
        <v>2995140.63</v>
      </c>
    </row>
    <row r="1197" spans="1:5" x14ac:dyDescent="0.3">
      <c r="A1197" t="s">
        <v>51</v>
      </c>
      <c r="B1197" s="143">
        <v>43582</v>
      </c>
      <c r="C1197">
        <v>49</v>
      </c>
      <c r="D1197" t="s">
        <v>404</v>
      </c>
      <c r="E1197">
        <v>2622382</v>
      </c>
    </row>
    <row r="1198" spans="1:5" x14ac:dyDescent="0.3">
      <c r="A1198" t="s">
        <v>51</v>
      </c>
      <c r="B1198" s="143">
        <v>43582</v>
      </c>
      <c r="C1198">
        <v>49</v>
      </c>
      <c r="D1198" t="s">
        <v>405</v>
      </c>
      <c r="E1198">
        <v>0</v>
      </c>
    </row>
    <row r="1199" spans="1:5" x14ac:dyDescent="0.3">
      <c r="A1199" t="s">
        <v>51</v>
      </c>
      <c r="B1199" s="143">
        <v>43582</v>
      </c>
      <c r="C1199">
        <v>49</v>
      </c>
      <c r="D1199" t="s">
        <v>406</v>
      </c>
      <c r="E1199">
        <v>19152907.309999999</v>
      </c>
    </row>
    <row r="1200" spans="1:5" x14ac:dyDescent="0.3">
      <c r="A1200" t="s">
        <v>51</v>
      </c>
      <c r="B1200" s="143">
        <v>43582</v>
      </c>
      <c r="C1200">
        <v>49</v>
      </c>
      <c r="D1200" t="s">
        <v>407</v>
      </c>
      <c r="E1200">
        <v>8076780.4299999997</v>
      </c>
    </row>
    <row r="1201" spans="1:5" x14ac:dyDescent="0.3">
      <c r="A1201" t="s">
        <v>51</v>
      </c>
      <c r="B1201" s="143">
        <v>43582</v>
      </c>
      <c r="C1201">
        <v>49</v>
      </c>
      <c r="D1201" t="s">
        <v>408</v>
      </c>
      <c r="E1201">
        <v>1251672.1200000001</v>
      </c>
    </row>
    <row r="1202" spans="1:5" x14ac:dyDescent="0.3">
      <c r="A1202" t="s">
        <v>51</v>
      </c>
      <c r="B1202" s="143">
        <v>43582</v>
      </c>
      <c r="C1202">
        <v>49</v>
      </c>
      <c r="D1202" t="s">
        <v>409</v>
      </c>
      <c r="E1202">
        <v>1709248.69</v>
      </c>
    </row>
    <row r="1203" spans="1:5" x14ac:dyDescent="0.3">
      <c r="A1203" t="s">
        <v>51</v>
      </c>
      <c r="B1203" s="143">
        <v>43582</v>
      </c>
      <c r="C1203">
        <v>49</v>
      </c>
      <c r="D1203" t="s">
        <v>410</v>
      </c>
      <c r="E1203">
        <v>949761.64</v>
      </c>
    </row>
    <row r="1204" spans="1:5" x14ac:dyDescent="0.3">
      <c r="A1204" t="s">
        <v>51</v>
      </c>
      <c r="B1204" s="143">
        <v>43582</v>
      </c>
      <c r="C1204">
        <v>49</v>
      </c>
      <c r="D1204" t="s">
        <v>411</v>
      </c>
      <c r="E1204">
        <v>184861.14</v>
      </c>
    </row>
    <row r="1205" spans="1:5" x14ac:dyDescent="0.3">
      <c r="A1205" t="s">
        <v>51</v>
      </c>
      <c r="B1205" s="143">
        <v>43610</v>
      </c>
      <c r="C1205">
        <v>49</v>
      </c>
      <c r="D1205" t="s">
        <v>400</v>
      </c>
      <c r="E1205">
        <v>22919895.629999999</v>
      </c>
    </row>
    <row r="1206" spans="1:5" x14ac:dyDescent="0.3">
      <c r="A1206" t="s">
        <v>51</v>
      </c>
      <c r="B1206" s="143">
        <v>43610</v>
      </c>
      <c r="C1206">
        <v>49</v>
      </c>
      <c r="D1206" t="s">
        <v>401</v>
      </c>
      <c r="E1206">
        <v>10306016.369999999</v>
      </c>
    </row>
    <row r="1207" spans="1:5" x14ac:dyDescent="0.3">
      <c r="A1207" t="s">
        <v>51</v>
      </c>
      <c r="B1207" s="143">
        <v>43610</v>
      </c>
      <c r="C1207">
        <v>49</v>
      </c>
      <c r="D1207" t="s">
        <v>402</v>
      </c>
      <c r="E1207">
        <v>3048447.72</v>
      </c>
    </row>
    <row r="1208" spans="1:5" x14ac:dyDescent="0.3">
      <c r="A1208" t="s">
        <v>51</v>
      </c>
      <c r="B1208" s="143">
        <v>43610</v>
      </c>
      <c r="C1208">
        <v>49</v>
      </c>
      <c r="D1208" t="s">
        <v>403</v>
      </c>
      <c r="E1208">
        <v>2343513.7200000002</v>
      </c>
    </row>
    <row r="1209" spans="1:5" x14ac:dyDescent="0.3">
      <c r="A1209" t="s">
        <v>51</v>
      </c>
      <c r="B1209" s="143">
        <v>43610</v>
      </c>
      <c r="C1209">
        <v>49</v>
      </c>
      <c r="D1209" t="s">
        <v>404</v>
      </c>
      <c r="E1209">
        <v>1924769.8</v>
      </c>
    </row>
    <row r="1210" spans="1:5" x14ac:dyDescent="0.3">
      <c r="A1210" t="s">
        <v>51</v>
      </c>
      <c r="B1210" s="143">
        <v>43610</v>
      </c>
      <c r="C1210">
        <v>49</v>
      </c>
      <c r="D1210" t="s">
        <v>405</v>
      </c>
      <c r="E1210">
        <v>302.91000000000003</v>
      </c>
    </row>
    <row r="1211" spans="1:5" x14ac:dyDescent="0.3">
      <c r="A1211" t="s">
        <v>51</v>
      </c>
      <c r="B1211" s="143">
        <v>43610</v>
      </c>
      <c r="C1211">
        <v>49</v>
      </c>
      <c r="D1211" t="s">
        <v>406</v>
      </c>
      <c r="E1211">
        <v>18162292.239999998</v>
      </c>
    </row>
    <row r="1212" spans="1:5" x14ac:dyDescent="0.3">
      <c r="A1212" t="s">
        <v>51</v>
      </c>
      <c r="B1212" s="143">
        <v>43610</v>
      </c>
      <c r="C1212">
        <v>49</v>
      </c>
      <c r="D1212" t="s">
        <v>407</v>
      </c>
      <c r="E1212">
        <v>7432004.9199999999</v>
      </c>
    </row>
    <row r="1213" spans="1:5" x14ac:dyDescent="0.3">
      <c r="A1213" t="s">
        <v>51</v>
      </c>
      <c r="B1213" s="143">
        <v>43610</v>
      </c>
      <c r="C1213">
        <v>49</v>
      </c>
      <c r="D1213" t="s">
        <v>408</v>
      </c>
      <c r="E1213">
        <v>991207.18</v>
      </c>
    </row>
    <row r="1214" spans="1:5" x14ac:dyDescent="0.3">
      <c r="A1214" t="s">
        <v>51</v>
      </c>
      <c r="B1214" s="143">
        <v>43610</v>
      </c>
      <c r="C1214">
        <v>49</v>
      </c>
      <c r="D1214" t="s">
        <v>409</v>
      </c>
      <c r="E1214">
        <v>1470164.19</v>
      </c>
    </row>
    <row r="1215" spans="1:5" x14ac:dyDescent="0.3">
      <c r="A1215" t="s">
        <v>51</v>
      </c>
      <c r="B1215" s="143">
        <v>43610</v>
      </c>
      <c r="C1215">
        <v>49</v>
      </c>
      <c r="D1215" t="s">
        <v>410</v>
      </c>
      <c r="E1215">
        <v>965380.52</v>
      </c>
    </row>
    <row r="1216" spans="1:5" x14ac:dyDescent="0.3">
      <c r="A1216" t="s">
        <v>51</v>
      </c>
      <c r="B1216" s="143">
        <v>43610</v>
      </c>
      <c r="C1216">
        <v>49</v>
      </c>
      <c r="D1216" t="s">
        <v>411</v>
      </c>
      <c r="E1216">
        <v>236294.59</v>
      </c>
    </row>
    <row r="1217" spans="1:5" x14ac:dyDescent="0.3">
      <c r="A1217" t="s">
        <v>51</v>
      </c>
      <c r="B1217" s="143">
        <v>43645</v>
      </c>
      <c r="C1217">
        <v>49</v>
      </c>
      <c r="D1217" t="s">
        <v>400</v>
      </c>
      <c r="E1217">
        <v>21551987.190000001</v>
      </c>
    </row>
    <row r="1218" spans="1:5" x14ac:dyDescent="0.3">
      <c r="A1218" t="s">
        <v>51</v>
      </c>
      <c r="B1218" s="143">
        <v>43645</v>
      </c>
      <c r="C1218">
        <v>49</v>
      </c>
      <c r="D1218" t="s">
        <v>401</v>
      </c>
      <c r="E1218">
        <v>10054739.130000001</v>
      </c>
    </row>
    <row r="1219" spans="1:5" x14ac:dyDescent="0.3">
      <c r="A1219" t="s">
        <v>51</v>
      </c>
      <c r="B1219" s="143">
        <v>43645</v>
      </c>
      <c r="C1219">
        <v>49</v>
      </c>
      <c r="D1219" t="s">
        <v>402</v>
      </c>
      <c r="E1219">
        <v>2570467.79</v>
      </c>
    </row>
    <row r="1220" spans="1:5" x14ac:dyDescent="0.3">
      <c r="A1220" t="s">
        <v>51</v>
      </c>
      <c r="B1220" s="143">
        <v>43645</v>
      </c>
      <c r="C1220">
        <v>49</v>
      </c>
      <c r="D1220" t="s">
        <v>403</v>
      </c>
      <c r="E1220">
        <v>1994824.81</v>
      </c>
    </row>
    <row r="1221" spans="1:5" x14ac:dyDescent="0.3">
      <c r="A1221" t="s">
        <v>51</v>
      </c>
      <c r="B1221" s="143">
        <v>43645</v>
      </c>
      <c r="C1221">
        <v>49</v>
      </c>
      <c r="D1221" t="s">
        <v>404</v>
      </c>
      <c r="E1221">
        <v>1622150.93</v>
      </c>
    </row>
    <row r="1222" spans="1:5" x14ac:dyDescent="0.3">
      <c r="A1222" t="s">
        <v>51</v>
      </c>
      <c r="B1222" s="143">
        <v>43645</v>
      </c>
      <c r="C1222">
        <v>49</v>
      </c>
      <c r="D1222" t="s">
        <v>405</v>
      </c>
      <c r="E1222">
        <v>207.93</v>
      </c>
    </row>
    <row r="1223" spans="1:5" x14ac:dyDescent="0.3">
      <c r="A1223" t="s">
        <v>51</v>
      </c>
      <c r="B1223" s="143">
        <v>43645</v>
      </c>
      <c r="C1223">
        <v>49</v>
      </c>
      <c r="D1223" t="s">
        <v>406</v>
      </c>
      <c r="E1223">
        <v>16658703.32</v>
      </c>
    </row>
    <row r="1224" spans="1:5" x14ac:dyDescent="0.3">
      <c r="A1224" t="s">
        <v>51</v>
      </c>
      <c r="B1224" s="143">
        <v>43645</v>
      </c>
      <c r="C1224">
        <v>49</v>
      </c>
      <c r="D1224" t="s">
        <v>407</v>
      </c>
      <c r="E1224">
        <v>6063902.3200000003</v>
      </c>
    </row>
    <row r="1225" spans="1:5" x14ac:dyDescent="0.3">
      <c r="A1225" t="s">
        <v>51</v>
      </c>
      <c r="B1225" s="143">
        <v>43645</v>
      </c>
      <c r="C1225">
        <v>49</v>
      </c>
      <c r="D1225" t="s">
        <v>408</v>
      </c>
      <c r="E1225">
        <v>699328.3</v>
      </c>
    </row>
    <row r="1226" spans="1:5" x14ac:dyDescent="0.3">
      <c r="A1226" t="s">
        <v>51</v>
      </c>
      <c r="B1226" s="143">
        <v>43645</v>
      </c>
      <c r="C1226">
        <v>49</v>
      </c>
      <c r="D1226" t="s">
        <v>409</v>
      </c>
      <c r="E1226">
        <v>1127999.44</v>
      </c>
    </row>
    <row r="1227" spans="1:5" x14ac:dyDescent="0.3">
      <c r="A1227" t="s">
        <v>51</v>
      </c>
      <c r="B1227" s="143">
        <v>43645</v>
      </c>
      <c r="C1227">
        <v>49</v>
      </c>
      <c r="D1227" t="s">
        <v>410</v>
      </c>
      <c r="E1227">
        <v>408466.14</v>
      </c>
    </row>
    <row r="1228" spans="1:5" x14ac:dyDescent="0.3">
      <c r="A1228" t="s">
        <v>51</v>
      </c>
      <c r="B1228" s="143">
        <v>43645</v>
      </c>
      <c r="C1228">
        <v>49</v>
      </c>
      <c r="D1228" t="s">
        <v>411</v>
      </c>
      <c r="E1228">
        <v>152763.01</v>
      </c>
    </row>
    <row r="1229" spans="1:5" x14ac:dyDescent="0.3">
      <c r="A1229" t="s">
        <v>51</v>
      </c>
      <c r="B1229" s="143">
        <v>43673</v>
      </c>
      <c r="C1229">
        <v>49</v>
      </c>
      <c r="D1229" t="s">
        <v>400</v>
      </c>
      <c r="E1229">
        <v>22260805.960000001</v>
      </c>
    </row>
    <row r="1230" spans="1:5" x14ac:dyDescent="0.3">
      <c r="A1230" t="s">
        <v>51</v>
      </c>
      <c r="B1230" s="143">
        <v>43673</v>
      </c>
      <c r="C1230">
        <v>49</v>
      </c>
      <c r="D1230" t="s">
        <v>401</v>
      </c>
      <c r="E1230">
        <v>10011437.6</v>
      </c>
    </row>
    <row r="1231" spans="1:5" x14ac:dyDescent="0.3">
      <c r="A1231" t="s">
        <v>51</v>
      </c>
      <c r="B1231" s="143">
        <v>43673</v>
      </c>
      <c r="C1231">
        <v>49</v>
      </c>
      <c r="D1231" t="s">
        <v>402</v>
      </c>
      <c r="E1231">
        <v>2922503.1</v>
      </c>
    </row>
    <row r="1232" spans="1:5" x14ac:dyDescent="0.3">
      <c r="A1232" t="s">
        <v>51</v>
      </c>
      <c r="B1232" s="143">
        <v>43673</v>
      </c>
      <c r="C1232">
        <v>49</v>
      </c>
      <c r="D1232" t="s">
        <v>403</v>
      </c>
      <c r="E1232">
        <v>2638864.88</v>
      </c>
    </row>
    <row r="1233" spans="1:5" x14ac:dyDescent="0.3">
      <c r="A1233" t="s">
        <v>51</v>
      </c>
      <c r="B1233" s="143">
        <v>43673</v>
      </c>
      <c r="C1233">
        <v>49</v>
      </c>
      <c r="D1233" t="s">
        <v>404</v>
      </c>
      <c r="E1233">
        <v>2202562.6800000002</v>
      </c>
    </row>
    <row r="1234" spans="1:5" x14ac:dyDescent="0.3">
      <c r="A1234" t="s">
        <v>51</v>
      </c>
      <c r="B1234" s="143">
        <v>43673</v>
      </c>
      <c r="C1234">
        <v>49</v>
      </c>
      <c r="D1234" t="s">
        <v>405</v>
      </c>
      <c r="E1234">
        <v>224.38</v>
      </c>
    </row>
    <row r="1235" spans="1:5" x14ac:dyDescent="0.3">
      <c r="A1235" t="s">
        <v>51</v>
      </c>
      <c r="B1235" s="143">
        <v>43673</v>
      </c>
      <c r="C1235">
        <v>49</v>
      </c>
      <c r="D1235" t="s">
        <v>406</v>
      </c>
      <c r="E1235">
        <v>15954209.619999999</v>
      </c>
    </row>
    <row r="1236" spans="1:5" x14ac:dyDescent="0.3">
      <c r="A1236" t="s">
        <v>51</v>
      </c>
      <c r="B1236" s="143">
        <v>43673</v>
      </c>
      <c r="C1236">
        <v>49</v>
      </c>
      <c r="D1236" t="s">
        <v>407</v>
      </c>
      <c r="E1236">
        <v>5536339.6900000004</v>
      </c>
    </row>
    <row r="1237" spans="1:5" x14ac:dyDescent="0.3">
      <c r="A1237" t="s">
        <v>51</v>
      </c>
      <c r="B1237" s="143">
        <v>43673</v>
      </c>
      <c r="C1237">
        <v>49</v>
      </c>
      <c r="D1237" t="s">
        <v>408</v>
      </c>
      <c r="E1237">
        <v>603293.24</v>
      </c>
    </row>
    <row r="1238" spans="1:5" x14ac:dyDescent="0.3">
      <c r="A1238" t="s">
        <v>51</v>
      </c>
      <c r="B1238" s="143">
        <v>43673</v>
      </c>
      <c r="C1238">
        <v>49</v>
      </c>
      <c r="D1238" t="s">
        <v>409</v>
      </c>
      <c r="E1238">
        <v>1067843.95</v>
      </c>
    </row>
    <row r="1239" spans="1:5" x14ac:dyDescent="0.3">
      <c r="A1239" t="s">
        <v>51</v>
      </c>
      <c r="B1239" s="143">
        <v>43673</v>
      </c>
      <c r="C1239">
        <v>49</v>
      </c>
      <c r="D1239" t="s">
        <v>410</v>
      </c>
      <c r="E1239">
        <v>535890.80000000005</v>
      </c>
    </row>
    <row r="1240" spans="1:5" x14ac:dyDescent="0.3">
      <c r="A1240" t="s">
        <v>51</v>
      </c>
      <c r="B1240" s="143">
        <v>43673</v>
      </c>
      <c r="C1240">
        <v>49</v>
      </c>
      <c r="D1240" t="s">
        <v>411</v>
      </c>
      <c r="E1240">
        <v>15995.64</v>
      </c>
    </row>
    <row r="1241" spans="1:5" x14ac:dyDescent="0.3">
      <c r="A1241" t="s">
        <v>51</v>
      </c>
      <c r="B1241" s="143">
        <v>43708</v>
      </c>
      <c r="C1241">
        <v>49</v>
      </c>
      <c r="D1241" t="s">
        <v>400</v>
      </c>
      <c r="E1241">
        <v>24687390.399999999</v>
      </c>
    </row>
    <row r="1242" spans="1:5" x14ac:dyDescent="0.3">
      <c r="A1242" t="s">
        <v>51</v>
      </c>
      <c r="B1242" s="143">
        <v>43708</v>
      </c>
      <c r="C1242">
        <v>49</v>
      </c>
      <c r="D1242" t="s">
        <v>401</v>
      </c>
      <c r="E1242">
        <v>10232132.949999999</v>
      </c>
    </row>
    <row r="1243" spans="1:5" x14ac:dyDescent="0.3">
      <c r="A1243" t="s">
        <v>51</v>
      </c>
      <c r="B1243" s="143">
        <v>43708</v>
      </c>
      <c r="C1243">
        <v>49</v>
      </c>
      <c r="D1243" t="s">
        <v>402</v>
      </c>
      <c r="E1243">
        <v>2905936.49</v>
      </c>
    </row>
    <row r="1244" spans="1:5" x14ac:dyDescent="0.3">
      <c r="A1244" t="s">
        <v>51</v>
      </c>
      <c r="B1244" s="143">
        <v>43708</v>
      </c>
      <c r="C1244">
        <v>49</v>
      </c>
      <c r="D1244" t="s">
        <v>403</v>
      </c>
      <c r="E1244">
        <v>2282766.77</v>
      </c>
    </row>
    <row r="1245" spans="1:5" x14ac:dyDescent="0.3">
      <c r="A1245" t="s">
        <v>51</v>
      </c>
      <c r="B1245" s="143">
        <v>43708</v>
      </c>
      <c r="C1245">
        <v>49</v>
      </c>
      <c r="D1245" t="s">
        <v>404</v>
      </c>
      <c r="E1245">
        <v>1463114.88</v>
      </c>
    </row>
    <row r="1246" spans="1:5" x14ac:dyDescent="0.3">
      <c r="A1246" t="s">
        <v>51</v>
      </c>
      <c r="B1246" s="143">
        <v>43708</v>
      </c>
      <c r="C1246">
        <v>49</v>
      </c>
      <c r="D1246" t="s">
        <v>405</v>
      </c>
      <c r="E1246">
        <v>241.03</v>
      </c>
    </row>
    <row r="1247" spans="1:5" x14ac:dyDescent="0.3">
      <c r="A1247" t="s">
        <v>51</v>
      </c>
      <c r="B1247" s="143">
        <v>43708</v>
      </c>
      <c r="C1247">
        <v>49</v>
      </c>
      <c r="D1247" t="s">
        <v>406</v>
      </c>
      <c r="E1247">
        <v>14766773.550000001</v>
      </c>
    </row>
    <row r="1248" spans="1:5" x14ac:dyDescent="0.3">
      <c r="A1248" t="s">
        <v>51</v>
      </c>
      <c r="B1248" s="143">
        <v>43708</v>
      </c>
      <c r="C1248">
        <v>49</v>
      </c>
      <c r="D1248" t="s">
        <v>407</v>
      </c>
      <c r="E1248">
        <v>5433270.0999999996</v>
      </c>
    </row>
    <row r="1249" spans="1:5" x14ac:dyDescent="0.3">
      <c r="A1249" t="s">
        <v>51</v>
      </c>
      <c r="B1249" s="143">
        <v>43708</v>
      </c>
      <c r="C1249">
        <v>49</v>
      </c>
      <c r="D1249" t="s">
        <v>408</v>
      </c>
      <c r="E1249">
        <v>508294.98</v>
      </c>
    </row>
    <row r="1250" spans="1:5" x14ac:dyDescent="0.3">
      <c r="A1250" t="s">
        <v>51</v>
      </c>
      <c r="B1250" s="143">
        <v>43708</v>
      </c>
      <c r="C1250">
        <v>49</v>
      </c>
      <c r="D1250" t="s">
        <v>409</v>
      </c>
      <c r="E1250">
        <v>943807.15</v>
      </c>
    </row>
    <row r="1251" spans="1:5" x14ac:dyDescent="0.3">
      <c r="A1251" t="s">
        <v>51</v>
      </c>
      <c r="B1251" s="143">
        <v>43708</v>
      </c>
      <c r="C1251">
        <v>49</v>
      </c>
      <c r="D1251" t="s">
        <v>410</v>
      </c>
      <c r="E1251">
        <v>451098.38</v>
      </c>
    </row>
    <row r="1252" spans="1:5" x14ac:dyDescent="0.3">
      <c r="A1252" t="s">
        <v>51</v>
      </c>
      <c r="B1252" s="143">
        <v>43708</v>
      </c>
      <c r="C1252">
        <v>49</v>
      </c>
      <c r="D1252" t="s">
        <v>411</v>
      </c>
      <c r="E1252">
        <v>16006.28</v>
      </c>
    </row>
    <row r="1253" spans="1:5" x14ac:dyDescent="0.3">
      <c r="A1253" t="s">
        <v>51</v>
      </c>
      <c r="B1253" s="143">
        <v>43736</v>
      </c>
      <c r="C1253">
        <v>49</v>
      </c>
      <c r="D1253" t="s">
        <v>400</v>
      </c>
      <c r="E1253">
        <v>26974256.73</v>
      </c>
    </row>
    <row r="1254" spans="1:5" x14ac:dyDescent="0.3">
      <c r="A1254" t="s">
        <v>51</v>
      </c>
      <c r="B1254" s="143">
        <v>43736</v>
      </c>
      <c r="C1254">
        <v>49</v>
      </c>
      <c r="D1254" t="s">
        <v>401</v>
      </c>
      <c r="E1254">
        <v>10764769.77</v>
      </c>
    </row>
    <row r="1255" spans="1:5" x14ac:dyDescent="0.3">
      <c r="A1255" t="s">
        <v>51</v>
      </c>
      <c r="B1255" s="143">
        <v>43736</v>
      </c>
      <c r="C1255">
        <v>49</v>
      </c>
      <c r="D1255" t="s">
        <v>402</v>
      </c>
      <c r="E1255">
        <v>3287017.02</v>
      </c>
    </row>
    <row r="1256" spans="1:5" x14ac:dyDescent="0.3">
      <c r="A1256" t="s">
        <v>51</v>
      </c>
      <c r="B1256" s="143">
        <v>43736</v>
      </c>
      <c r="C1256">
        <v>49</v>
      </c>
      <c r="D1256" t="s">
        <v>403</v>
      </c>
      <c r="E1256">
        <v>2738787.06</v>
      </c>
    </row>
    <row r="1257" spans="1:5" x14ac:dyDescent="0.3">
      <c r="A1257" t="s">
        <v>51</v>
      </c>
      <c r="B1257" s="143">
        <v>43736</v>
      </c>
      <c r="C1257">
        <v>49</v>
      </c>
      <c r="D1257" t="s">
        <v>404</v>
      </c>
      <c r="E1257">
        <v>2656610.21</v>
      </c>
    </row>
    <row r="1258" spans="1:5" x14ac:dyDescent="0.3">
      <c r="A1258" t="s">
        <v>51</v>
      </c>
      <c r="B1258" s="143">
        <v>43736</v>
      </c>
      <c r="C1258">
        <v>49</v>
      </c>
      <c r="D1258" t="s">
        <v>405</v>
      </c>
      <c r="E1258">
        <v>257.88</v>
      </c>
    </row>
    <row r="1259" spans="1:5" x14ac:dyDescent="0.3">
      <c r="A1259" t="s">
        <v>51</v>
      </c>
      <c r="B1259" s="143">
        <v>43736</v>
      </c>
      <c r="C1259">
        <v>49</v>
      </c>
      <c r="D1259" t="s">
        <v>406</v>
      </c>
      <c r="E1259">
        <v>14155510.119999999</v>
      </c>
    </row>
    <row r="1260" spans="1:5" x14ac:dyDescent="0.3">
      <c r="A1260" t="s">
        <v>51</v>
      </c>
      <c r="B1260" s="143">
        <v>43736</v>
      </c>
      <c r="C1260">
        <v>49</v>
      </c>
      <c r="D1260" t="s">
        <v>407</v>
      </c>
      <c r="E1260">
        <v>5396850.0099999998</v>
      </c>
    </row>
    <row r="1261" spans="1:5" x14ac:dyDescent="0.3">
      <c r="A1261" t="s">
        <v>51</v>
      </c>
      <c r="B1261" s="143">
        <v>43736</v>
      </c>
      <c r="C1261">
        <v>49</v>
      </c>
      <c r="D1261" t="s">
        <v>408</v>
      </c>
      <c r="E1261">
        <v>510251.55</v>
      </c>
    </row>
    <row r="1262" spans="1:5" x14ac:dyDescent="0.3">
      <c r="A1262" t="s">
        <v>51</v>
      </c>
      <c r="B1262" s="143">
        <v>43736</v>
      </c>
      <c r="C1262">
        <v>49</v>
      </c>
      <c r="D1262" t="s">
        <v>409</v>
      </c>
      <c r="E1262">
        <v>923430.74</v>
      </c>
    </row>
    <row r="1263" spans="1:5" x14ac:dyDescent="0.3">
      <c r="A1263" t="s">
        <v>51</v>
      </c>
      <c r="B1263" s="143">
        <v>43736</v>
      </c>
      <c r="C1263">
        <v>49</v>
      </c>
      <c r="D1263" t="s">
        <v>410</v>
      </c>
      <c r="E1263">
        <v>555225.42000000004</v>
      </c>
    </row>
    <row r="1264" spans="1:5" x14ac:dyDescent="0.3">
      <c r="A1264" t="s">
        <v>51</v>
      </c>
      <c r="B1264" s="143">
        <v>43736</v>
      </c>
      <c r="C1264">
        <v>49</v>
      </c>
      <c r="D1264" t="s">
        <v>411</v>
      </c>
      <c r="E1264">
        <v>0</v>
      </c>
    </row>
    <row r="1265" spans="1:5" x14ac:dyDescent="0.3">
      <c r="A1265" t="s">
        <v>51</v>
      </c>
      <c r="B1265" s="143">
        <v>43764</v>
      </c>
      <c r="C1265">
        <v>49</v>
      </c>
      <c r="D1265" t="s">
        <v>400</v>
      </c>
      <c r="E1265">
        <v>27019706.449999999</v>
      </c>
    </row>
    <row r="1266" spans="1:5" x14ac:dyDescent="0.3">
      <c r="A1266" t="s">
        <v>51</v>
      </c>
      <c r="B1266" s="143">
        <v>43764</v>
      </c>
      <c r="C1266">
        <v>49</v>
      </c>
      <c r="D1266" t="s">
        <v>401</v>
      </c>
      <c r="E1266">
        <v>11021645.25</v>
      </c>
    </row>
    <row r="1267" spans="1:5" x14ac:dyDescent="0.3">
      <c r="A1267" t="s">
        <v>51</v>
      </c>
      <c r="B1267" s="143">
        <v>43764</v>
      </c>
      <c r="C1267">
        <v>49</v>
      </c>
      <c r="D1267" t="s">
        <v>402</v>
      </c>
      <c r="E1267">
        <v>3143218.11</v>
      </c>
    </row>
    <row r="1268" spans="1:5" x14ac:dyDescent="0.3">
      <c r="A1268" t="s">
        <v>51</v>
      </c>
      <c r="B1268" s="143">
        <v>43764</v>
      </c>
      <c r="C1268">
        <v>49</v>
      </c>
      <c r="D1268" t="s">
        <v>403</v>
      </c>
      <c r="E1268">
        <v>2351074.4900000002</v>
      </c>
    </row>
    <row r="1269" spans="1:5" x14ac:dyDescent="0.3">
      <c r="A1269" t="s">
        <v>51</v>
      </c>
      <c r="B1269" s="143">
        <v>43764</v>
      </c>
      <c r="C1269">
        <v>49</v>
      </c>
      <c r="D1269" t="s">
        <v>404</v>
      </c>
      <c r="E1269">
        <v>1344464.39</v>
      </c>
    </row>
    <row r="1270" spans="1:5" x14ac:dyDescent="0.3">
      <c r="A1270" t="s">
        <v>51</v>
      </c>
      <c r="B1270" s="143">
        <v>43764</v>
      </c>
      <c r="C1270">
        <v>49</v>
      </c>
      <c r="D1270" t="s">
        <v>405</v>
      </c>
      <c r="E1270">
        <v>274.89999999999998</v>
      </c>
    </row>
    <row r="1271" spans="1:5" x14ac:dyDescent="0.3">
      <c r="A1271" t="s">
        <v>51</v>
      </c>
      <c r="B1271" s="143">
        <v>43764</v>
      </c>
      <c r="C1271">
        <v>49</v>
      </c>
      <c r="D1271" t="s">
        <v>406</v>
      </c>
      <c r="E1271">
        <v>13661238.93</v>
      </c>
    </row>
    <row r="1272" spans="1:5" x14ac:dyDescent="0.3">
      <c r="A1272" t="s">
        <v>51</v>
      </c>
      <c r="B1272" s="143">
        <v>43764</v>
      </c>
      <c r="C1272">
        <v>49</v>
      </c>
      <c r="D1272" t="s">
        <v>407</v>
      </c>
      <c r="E1272">
        <v>5399199.6699999999</v>
      </c>
    </row>
    <row r="1273" spans="1:5" x14ac:dyDescent="0.3">
      <c r="A1273" t="s">
        <v>51</v>
      </c>
      <c r="B1273" s="143">
        <v>43764</v>
      </c>
      <c r="C1273">
        <v>49</v>
      </c>
      <c r="D1273" t="s">
        <v>408</v>
      </c>
      <c r="E1273">
        <v>502765.03</v>
      </c>
    </row>
    <row r="1274" spans="1:5" x14ac:dyDescent="0.3">
      <c r="A1274" t="s">
        <v>51</v>
      </c>
      <c r="B1274" s="143">
        <v>43764</v>
      </c>
      <c r="C1274">
        <v>49</v>
      </c>
      <c r="D1274" t="s">
        <v>409</v>
      </c>
      <c r="E1274">
        <v>987219.99</v>
      </c>
    </row>
    <row r="1275" spans="1:5" x14ac:dyDescent="0.3">
      <c r="A1275" t="s">
        <v>51</v>
      </c>
      <c r="B1275" s="143">
        <v>43764</v>
      </c>
      <c r="C1275">
        <v>49</v>
      </c>
      <c r="D1275" t="s">
        <v>410</v>
      </c>
      <c r="E1275">
        <v>422408.38</v>
      </c>
    </row>
    <row r="1276" spans="1:5" x14ac:dyDescent="0.3">
      <c r="A1276" t="s">
        <v>51</v>
      </c>
      <c r="B1276" s="143">
        <v>43764</v>
      </c>
      <c r="C1276">
        <v>49</v>
      </c>
      <c r="D1276" t="s">
        <v>411</v>
      </c>
      <c r="E1276">
        <v>0</v>
      </c>
    </row>
    <row r="1277" spans="1:5" x14ac:dyDescent="0.3">
      <c r="A1277" t="s">
        <v>51</v>
      </c>
      <c r="B1277" s="143">
        <v>43799</v>
      </c>
      <c r="C1277">
        <v>49</v>
      </c>
      <c r="D1277" t="s">
        <v>400</v>
      </c>
      <c r="E1277">
        <v>28393160.27</v>
      </c>
    </row>
    <row r="1278" spans="1:5" x14ac:dyDescent="0.3">
      <c r="A1278" t="s">
        <v>51</v>
      </c>
      <c r="B1278" s="143">
        <v>43799</v>
      </c>
      <c r="C1278">
        <v>49</v>
      </c>
      <c r="D1278" t="s">
        <v>401</v>
      </c>
      <c r="E1278">
        <v>11487833.09</v>
      </c>
    </row>
    <row r="1279" spans="1:5" x14ac:dyDescent="0.3">
      <c r="A1279" t="s">
        <v>51</v>
      </c>
      <c r="B1279" s="143">
        <v>43799</v>
      </c>
      <c r="C1279">
        <v>49</v>
      </c>
      <c r="D1279" t="s">
        <v>402</v>
      </c>
      <c r="E1279">
        <v>3295758.01</v>
      </c>
    </row>
    <row r="1280" spans="1:5" x14ac:dyDescent="0.3">
      <c r="A1280" t="s">
        <v>51</v>
      </c>
      <c r="B1280" s="143">
        <v>43799</v>
      </c>
      <c r="C1280">
        <v>49</v>
      </c>
      <c r="D1280" t="s">
        <v>403</v>
      </c>
      <c r="E1280">
        <v>2816810.39</v>
      </c>
    </row>
    <row r="1281" spans="1:5" x14ac:dyDescent="0.3">
      <c r="A1281" t="s">
        <v>51</v>
      </c>
      <c r="B1281" s="143">
        <v>43799</v>
      </c>
      <c r="C1281">
        <v>49</v>
      </c>
      <c r="D1281" t="s">
        <v>404</v>
      </c>
      <c r="E1281">
        <v>1843595.82</v>
      </c>
    </row>
    <row r="1282" spans="1:5" x14ac:dyDescent="0.3">
      <c r="A1282" t="s">
        <v>51</v>
      </c>
      <c r="B1282" s="143">
        <v>43799</v>
      </c>
      <c r="C1282">
        <v>49</v>
      </c>
      <c r="D1282" t="s">
        <v>405</v>
      </c>
      <c r="E1282">
        <v>290.26</v>
      </c>
    </row>
    <row r="1283" spans="1:5" x14ac:dyDescent="0.3">
      <c r="A1283" t="s">
        <v>51</v>
      </c>
      <c r="B1283" s="143">
        <v>43799</v>
      </c>
      <c r="C1283">
        <v>49</v>
      </c>
      <c r="D1283" t="s">
        <v>406</v>
      </c>
      <c r="E1283">
        <v>14205363.689999999</v>
      </c>
    </row>
    <row r="1284" spans="1:5" x14ac:dyDescent="0.3">
      <c r="A1284" t="s">
        <v>51</v>
      </c>
      <c r="B1284" s="143">
        <v>43799</v>
      </c>
      <c r="C1284">
        <v>49</v>
      </c>
      <c r="D1284" t="s">
        <v>407</v>
      </c>
      <c r="E1284">
        <v>5667046.3300000001</v>
      </c>
    </row>
    <row r="1285" spans="1:5" x14ac:dyDescent="0.3">
      <c r="A1285" t="s">
        <v>51</v>
      </c>
      <c r="B1285" s="143">
        <v>43799</v>
      </c>
      <c r="C1285">
        <v>49</v>
      </c>
      <c r="D1285" t="s">
        <v>408</v>
      </c>
      <c r="E1285">
        <v>550455.23</v>
      </c>
    </row>
    <row r="1286" spans="1:5" x14ac:dyDescent="0.3">
      <c r="A1286" t="s">
        <v>51</v>
      </c>
      <c r="B1286" s="143">
        <v>43799</v>
      </c>
      <c r="C1286">
        <v>49</v>
      </c>
      <c r="D1286" t="s">
        <v>409</v>
      </c>
      <c r="E1286">
        <v>1108829.67</v>
      </c>
    </row>
    <row r="1287" spans="1:5" x14ac:dyDescent="0.3">
      <c r="A1287" t="s">
        <v>51</v>
      </c>
      <c r="B1287" s="143">
        <v>43799</v>
      </c>
      <c r="C1287">
        <v>49</v>
      </c>
      <c r="D1287" t="s">
        <v>410</v>
      </c>
      <c r="E1287">
        <v>572076.73</v>
      </c>
    </row>
    <row r="1288" spans="1:5" x14ac:dyDescent="0.3">
      <c r="A1288" t="s">
        <v>51</v>
      </c>
      <c r="B1288" s="143">
        <v>43799</v>
      </c>
      <c r="C1288">
        <v>49</v>
      </c>
      <c r="D1288" t="s">
        <v>411</v>
      </c>
      <c r="E1288">
        <v>53902.9</v>
      </c>
    </row>
    <row r="1289" spans="1:5" x14ac:dyDescent="0.3">
      <c r="A1289" t="s">
        <v>51</v>
      </c>
      <c r="B1289" s="143">
        <v>43820</v>
      </c>
      <c r="C1289">
        <v>49</v>
      </c>
      <c r="D1289" t="s">
        <v>400</v>
      </c>
      <c r="E1289">
        <v>28669787.050000001</v>
      </c>
    </row>
    <row r="1290" spans="1:5" x14ac:dyDescent="0.3">
      <c r="A1290" t="s">
        <v>51</v>
      </c>
      <c r="B1290" s="143">
        <v>43820</v>
      </c>
      <c r="C1290">
        <v>49</v>
      </c>
      <c r="D1290" t="s">
        <v>401</v>
      </c>
      <c r="E1290">
        <v>11790592.26</v>
      </c>
    </row>
    <row r="1291" spans="1:5" x14ac:dyDescent="0.3">
      <c r="A1291" t="s">
        <v>51</v>
      </c>
      <c r="B1291" s="143">
        <v>43820</v>
      </c>
      <c r="C1291">
        <v>49</v>
      </c>
      <c r="D1291" t="s">
        <v>402</v>
      </c>
      <c r="E1291">
        <v>3217826.91</v>
      </c>
    </row>
    <row r="1292" spans="1:5" x14ac:dyDescent="0.3">
      <c r="A1292" t="s">
        <v>51</v>
      </c>
      <c r="B1292" s="143">
        <v>43820</v>
      </c>
      <c r="C1292">
        <v>49</v>
      </c>
      <c r="D1292" t="s">
        <v>403</v>
      </c>
      <c r="E1292">
        <v>2651679.0099999998</v>
      </c>
    </row>
    <row r="1293" spans="1:5" x14ac:dyDescent="0.3">
      <c r="A1293" t="s">
        <v>51</v>
      </c>
      <c r="B1293" s="143">
        <v>43820</v>
      </c>
      <c r="C1293">
        <v>49</v>
      </c>
      <c r="D1293" t="s">
        <v>404</v>
      </c>
      <c r="E1293">
        <v>2628496.7400000002</v>
      </c>
    </row>
    <row r="1294" spans="1:5" x14ac:dyDescent="0.3">
      <c r="A1294" t="s">
        <v>51</v>
      </c>
      <c r="B1294" s="143">
        <v>43820</v>
      </c>
      <c r="C1294">
        <v>49</v>
      </c>
      <c r="D1294" t="s">
        <v>405</v>
      </c>
      <c r="E1294">
        <v>18674.21</v>
      </c>
    </row>
    <row r="1295" spans="1:5" x14ac:dyDescent="0.3">
      <c r="A1295" t="s">
        <v>51</v>
      </c>
      <c r="B1295" s="143">
        <v>43820</v>
      </c>
      <c r="C1295">
        <v>49</v>
      </c>
      <c r="D1295" t="s">
        <v>406</v>
      </c>
      <c r="E1295">
        <v>14901224.619999999</v>
      </c>
    </row>
    <row r="1296" spans="1:5" x14ac:dyDescent="0.3">
      <c r="A1296" t="s">
        <v>51</v>
      </c>
      <c r="B1296" s="143">
        <v>43820</v>
      </c>
      <c r="C1296">
        <v>49</v>
      </c>
      <c r="D1296" t="s">
        <v>407</v>
      </c>
      <c r="E1296">
        <v>5884502.0700000003</v>
      </c>
    </row>
    <row r="1297" spans="1:5" x14ac:dyDescent="0.3">
      <c r="A1297" t="s">
        <v>51</v>
      </c>
      <c r="B1297" s="143">
        <v>43820</v>
      </c>
      <c r="C1297">
        <v>49</v>
      </c>
      <c r="D1297" t="s">
        <v>408</v>
      </c>
      <c r="E1297">
        <v>601405.93999999994</v>
      </c>
    </row>
    <row r="1298" spans="1:5" x14ac:dyDescent="0.3">
      <c r="A1298" t="s">
        <v>51</v>
      </c>
      <c r="B1298" s="143">
        <v>43820</v>
      </c>
      <c r="C1298">
        <v>49</v>
      </c>
      <c r="D1298" t="s">
        <v>409</v>
      </c>
      <c r="E1298">
        <v>1277449.3700000001</v>
      </c>
    </row>
    <row r="1299" spans="1:5" x14ac:dyDescent="0.3">
      <c r="A1299" t="s">
        <v>51</v>
      </c>
      <c r="B1299" s="143">
        <v>43820</v>
      </c>
      <c r="C1299">
        <v>49</v>
      </c>
      <c r="D1299" t="s">
        <v>410</v>
      </c>
      <c r="E1299">
        <v>672536.07</v>
      </c>
    </row>
    <row r="1300" spans="1:5" x14ac:dyDescent="0.3">
      <c r="A1300" t="s">
        <v>51</v>
      </c>
      <c r="B1300" s="143">
        <v>43820</v>
      </c>
      <c r="C1300">
        <v>49</v>
      </c>
      <c r="D1300" t="s">
        <v>411</v>
      </c>
      <c r="E1300">
        <v>0</v>
      </c>
    </row>
    <row r="1301" spans="1:5" x14ac:dyDescent="0.3">
      <c r="A1301" t="s">
        <v>51</v>
      </c>
      <c r="B1301" s="143">
        <v>43855</v>
      </c>
      <c r="C1301">
        <v>49</v>
      </c>
      <c r="D1301" t="s">
        <v>400</v>
      </c>
      <c r="E1301">
        <v>30785289.190000001</v>
      </c>
    </row>
    <row r="1302" spans="1:5" x14ac:dyDescent="0.3">
      <c r="A1302" t="s">
        <v>51</v>
      </c>
      <c r="B1302" s="143">
        <v>43855</v>
      </c>
      <c r="C1302">
        <v>49</v>
      </c>
      <c r="D1302" t="s">
        <v>401</v>
      </c>
      <c r="E1302">
        <v>12455623.68</v>
      </c>
    </row>
    <row r="1303" spans="1:5" x14ac:dyDescent="0.3">
      <c r="A1303" t="s">
        <v>51</v>
      </c>
      <c r="B1303" s="143">
        <v>43855</v>
      </c>
      <c r="C1303">
        <v>49</v>
      </c>
      <c r="D1303" t="s">
        <v>402</v>
      </c>
      <c r="E1303">
        <v>3390222.69</v>
      </c>
    </row>
    <row r="1304" spans="1:5" x14ac:dyDescent="0.3">
      <c r="A1304" t="s">
        <v>51</v>
      </c>
      <c r="B1304" s="143">
        <v>43855</v>
      </c>
      <c r="C1304">
        <v>49</v>
      </c>
      <c r="D1304" t="s">
        <v>403</v>
      </c>
      <c r="E1304">
        <v>2536874.15</v>
      </c>
    </row>
    <row r="1305" spans="1:5" x14ac:dyDescent="0.3">
      <c r="A1305" t="s">
        <v>51</v>
      </c>
      <c r="B1305" s="143">
        <v>43855</v>
      </c>
      <c r="C1305">
        <v>49</v>
      </c>
      <c r="D1305" t="s">
        <v>404</v>
      </c>
      <c r="E1305">
        <v>2768601.02</v>
      </c>
    </row>
    <row r="1306" spans="1:5" x14ac:dyDescent="0.3">
      <c r="A1306" t="s">
        <v>51</v>
      </c>
      <c r="B1306" s="143">
        <v>43855</v>
      </c>
      <c r="C1306">
        <v>49</v>
      </c>
      <c r="D1306" t="s">
        <v>405</v>
      </c>
      <c r="E1306">
        <v>18614.240000000002</v>
      </c>
    </row>
    <row r="1307" spans="1:5" x14ac:dyDescent="0.3">
      <c r="A1307" t="s">
        <v>51</v>
      </c>
      <c r="B1307" s="143">
        <v>43855</v>
      </c>
      <c r="C1307">
        <v>49</v>
      </c>
      <c r="D1307" t="s">
        <v>406</v>
      </c>
      <c r="E1307">
        <v>17937457.510000002</v>
      </c>
    </row>
    <row r="1308" spans="1:5" x14ac:dyDescent="0.3">
      <c r="A1308" t="s">
        <v>51</v>
      </c>
      <c r="B1308" s="143">
        <v>43855</v>
      </c>
      <c r="C1308">
        <v>49</v>
      </c>
      <c r="D1308" t="s">
        <v>407</v>
      </c>
      <c r="E1308">
        <v>6723390.4299999997</v>
      </c>
    </row>
    <row r="1309" spans="1:5" x14ac:dyDescent="0.3">
      <c r="A1309" t="s">
        <v>51</v>
      </c>
      <c r="B1309" s="143">
        <v>43855</v>
      </c>
      <c r="C1309">
        <v>49</v>
      </c>
      <c r="D1309" t="s">
        <v>408</v>
      </c>
      <c r="E1309">
        <v>1001313.56</v>
      </c>
    </row>
    <row r="1310" spans="1:5" x14ac:dyDescent="0.3">
      <c r="A1310" t="s">
        <v>51</v>
      </c>
      <c r="B1310" s="143">
        <v>43855</v>
      </c>
      <c r="C1310">
        <v>49</v>
      </c>
      <c r="D1310" t="s">
        <v>409</v>
      </c>
      <c r="E1310">
        <v>1326725.3999999999</v>
      </c>
    </row>
    <row r="1311" spans="1:5" x14ac:dyDescent="0.3">
      <c r="A1311" t="s">
        <v>51</v>
      </c>
      <c r="B1311" s="143">
        <v>43855</v>
      </c>
      <c r="C1311">
        <v>49</v>
      </c>
      <c r="D1311" t="s">
        <v>410</v>
      </c>
      <c r="E1311">
        <v>944605.42</v>
      </c>
    </row>
    <row r="1312" spans="1:5" x14ac:dyDescent="0.3">
      <c r="A1312" t="s">
        <v>51</v>
      </c>
      <c r="B1312" s="143">
        <v>43855</v>
      </c>
      <c r="C1312">
        <v>49</v>
      </c>
      <c r="D1312" t="s">
        <v>411</v>
      </c>
      <c r="E1312">
        <v>0</v>
      </c>
    </row>
    <row r="1313" spans="1:5" x14ac:dyDescent="0.3">
      <c r="A1313" t="s">
        <v>51</v>
      </c>
      <c r="B1313" s="143">
        <v>43890</v>
      </c>
      <c r="C1313">
        <v>49</v>
      </c>
      <c r="D1313" t="s">
        <v>400</v>
      </c>
      <c r="E1313">
        <v>34386706.990000002</v>
      </c>
    </row>
    <row r="1314" spans="1:5" x14ac:dyDescent="0.3">
      <c r="A1314" t="s">
        <v>51</v>
      </c>
      <c r="B1314" s="143">
        <v>43890</v>
      </c>
      <c r="C1314">
        <v>49</v>
      </c>
      <c r="D1314" t="s">
        <v>401</v>
      </c>
      <c r="E1314">
        <v>12748326.93</v>
      </c>
    </row>
    <row r="1315" spans="1:5" x14ac:dyDescent="0.3">
      <c r="A1315" t="s">
        <v>51</v>
      </c>
      <c r="B1315" s="143">
        <v>43890</v>
      </c>
      <c r="C1315">
        <v>49</v>
      </c>
      <c r="D1315" t="s">
        <v>402</v>
      </c>
      <c r="E1315">
        <v>3611153.08</v>
      </c>
    </row>
    <row r="1316" spans="1:5" x14ac:dyDescent="0.3">
      <c r="A1316" t="s">
        <v>51</v>
      </c>
      <c r="B1316" s="143">
        <v>43890</v>
      </c>
      <c r="C1316">
        <v>49</v>
      </c>
      <c r="D1316" t="s">
        <v>403</v>
      </c>
      <c r="E1316">
        <v>2732070.1</v>
      </c>
    </row>
    <row r="1317" spans="1:5" x14ac:dyDescent="0.3">
      <c r="A1317" t="s">
        <v>51</v>
      </c>
      <c r="B1317" s="143">
        <v>43890</v>
      </c>
      <c r="C1317">
        <v>49</v>
      </c>
      <c r="D1317" t="s">
        <v>404</v>
      </c>
      <c r="E1317">
        <v>1845385.03</v>
      </c>
    </row>
    <row r="1318" spans="1:5" x14ac:dyDescent="0.3">
      <c r="A1318" t="s">
        <v>51</v>
      </c>
      <c r="B1318" s="143">
        <v>43890</v>
      </c>
      <c r="C1318">
        <v>49</v>
      </c>
      <c r="D1318" t="s">
        <v>405</v>
      </c>
      <c r="E1318">
        <v>0</v>
      </c>
    </row>
    <row r="1319" spans="1:5" x14ac:dyDescent="0.3">
      <c r="A1319" t="s">
        <v>51</v>
      </c>
      <c r="B1319" s="143">
        <v>43890</v>
      </c>
      <c r="C1319">
        <v>49</v>
      </c>
      <c r="D1319" t="s">
        <v>406</v>
      </c>
      <c r="E1319">
        <v>22041992.27</v>
      </c>
    </row>
    <row r="1320" spans="1:5" x14ac:dyDescent="0.3">
      <c r="A1320" t="s">
        <v>51</v>
      </c>
      <c r="B1320" s="143">
        <v>43890</v>
      </c>
      <c r="C1320">
        <v>49</v>
      </c>
      <c r="D1320" t="s">
        <v>407</v>
      </c>
      <c r="E1320">
        <v>6083895.3399999999</v>
      </c>
    </row>
    <row r="1321" spans="1:5" x14ac:dyDescent="0.3">
      <c r="A1321" t="s">
        <v>51</v>
      </c>
      <c r="B1321" s="143">
        <v>43890</v>
      </c>
      <c r="C1321">
        <v>49</v>
      </c>
      <c r="D1321" t="s">
        <v>408</v>
      </c>
      <c r="E1321">
        <v>1289054.28</v>
      </c>
    </row>
    <row r="1322" spans="1:5" x14ac:dyDescent="0.3">
      <c r="A1322" t="s">
        <v>51</v>
      </c>
      <c r="B1322" s="143">
        <v>43890</v>
      </c>
      <c r="C1322">
        <v>49</v>
      </c>
      <c r="D1322" t="s">
        <v>409</v>
      </c>
      <c r="E1322">
        <v>1511590.78</v>
      </c>
    </row>
    <row r="1323" spans="1:5" x14ac:dyDescent="0.3">
      <c r="A1323" t="s">
        <v>51</v>
      </c>
      <c r="B1323" s="143">
        <v>43890</v>
      </c>
      <c r="C1323">
        <v>49</v>
      </c>
      <c r="D1323" t="s">
        <v>410</v>
      </c>
      <c r="E1323">
        <v>989626.87</v>
      </c>
    </row>
    <row r="1324" spans="1:5" x14ac:dyDescent="0.3">
      <c r="A1324" t="s">
        <v>51</v>
      </c>
      <c r="B1324" s="143">
        <v>43890</v>
      </c>
      <c r="C1324">
        <v>49</v>
      </c>
      <c r="D1324" t="s">
        <v>411</v>
      </c>
      <c r="E1324">
        <v>0</v>
      </c>
    </row>
    <row r="1325" spans="1:5" x14ac:dyDescent="0.3">
      <c r="A1325" t="s">
        <v>51</v>
      </c>
      <c r="B1325" s="143">
        <v>43918</v>
      </c>
      <c r="C1325">
        <v>49</v>
      </c>
      <c r="D1325" t="s">
        <v>400</v>
      </c>
      <c r="E1325">
        <v>36831988.590000004</v>
      </c>
    </row>
    <row r="1326" spans="1:5" x14ac:dyDescent="0.3">
      <c r="A1326" t="s">
        <v>51</v>
      </c>
      <c r="B1326" s="143">
        <v>43918</v>
      </c>
      <c r="C1326">
        <v>49</v>
      </c>
      <c r="D1326" t="s">
        <v>401</v>
      </c>
      <c r="E1326">
        <v>13132409.26</v>
      </c>
    </row>
    <row r="1327" spans="1:5" x14ac:dyDescent="0.3">
      <c r="A1327" t="s">
        <v>51</v>
      </c>
      <c r="B1327" s="143">
        <v>43918</v>
      </c>
      <c r="C1327">
        <v>49</v>
      </c>
      <c r="D1327" t="s">
        <v>402</v>
      </c>
      <c r="E1327">
        <v>4435443.38</v>
      </c>
    </row>
    <row r="1328" spans="1:5" x14ac:dyDescent="0.3">
      <c r="A1328" t="s">
        <v>51</v>
      </c>
      <c r="B1328" s="143">
        <v>43918</v>
      </c>
      <c r="C1328">
        <v>49</v>
      </c>
      <c r="D1328" t="s">
        <v>403</v>
      </c>
      <c r="E1328">
        <v>3551653.7</v>
      </c>
    </row>
    <row r="1329" spans="1:5" x14ac:dyDescent="0.3">
      <c r="A1329" t="s">
        <v>51</v>
      </c>
      <c r="B1329" s="143">
        <v>43918</v>
      </c>
      <c r="C1329">
        <v>49</v>
      </c>
      <c r="D1329" t="s">
        <v>404</v>
      </c>
      <c r="E1329">
        <v>2996523.2</v>
      </c>
    </row>
    <row r="1330" spans="1:5" x14ac:dyDescent="0.3">
      <c r="A1330" t="s">
        <v>51</v>
      </c>
      <c r="B1330" s="143">
        <v>43918</v>
      </c>
      <c r="C1330">
        <v>49</v>
      </c>
      <c r="D1330" t="s">
        <v>405</v>
      </c>
      <c r="E1330">
        <v>136.34</v>
      </c>
    </row>
    <row r="1331" spans="1:5" x14ac:dyDescent="0.3">
      <c r="A1331" t="s">
        <v>51</v>
      </c>
      <c r="B1331" s="143">
        <v>43918</v>
      </c>
      <c r="C1331">
        <v>49</v>
      </c>
      <c r="D1331" t="s">
        <v>406</v>
      </c>
      <c r="E1331">
        <v>24997127.25</v>
      </c>
    </row>
    <row r="1332" spans="1:5" x14ac:dyDescent="0.3">
      <c r="A1332" t="s">
        <v>51</v>
      </c>
      <c r="B1332" s="143">
        <v>43918</v>
      </c>
      <c r="C1332">
        <v>49</v>
      </c>
      <c r="D1332" t="s">
        <v>407</v>
      </c>
      <c r="E1332">
        <v>6355832.0199999996</v>
      </c>
    </row>
    <row r="1333" spans="1:5" x14ac:dyDescent="0.3">
      <c r="A1333" t="s">
        <v>51</v>
      </c>
      <c r="B1333" s="143">
        <v>43918</v>
      </c>
      <c r="C1333">
        <v>49</v>
      </c>
      <c r="D1333" t="s">
        <v>408</v>
      </c>
      <c r="E1333">
        <v>1683267.58</v>
      </c>
    </row>
    <row r="1334" spans="1:5" x14ac:dyDescent="0.3">
      <c r="A1334" t="s">
        <v>51</v>
      </c>
      <c r="B1334" s="143">
        <v>43918</v>
      </c>
      <c r="C1334">
        <v>49</v>
      </c>
      <c r="D1334" t="s">
        <v>409</v>
      </c>
      <c r="E1334">
        <v>1763482.34</v>
      </c>
    </row>
    <row r="1335" spans="1:5" x14ac:dyDescent="0.3">
      <c r="A1335" t="s">
        <v>51</v>
      </c>
      <c r="B1335" s="143">
        <v>43918</v>
      </c>
      <c r="C1335">
        <v>49</v>
      </c>
      <c r="D1335" t="s">
        <v>410</v>
      </c>
      <c r="E1335">
        <v>1325233.22</v>
      </c>
    </row>
    <row r="1336" spans="1:5" x14ac:dyDescent="0.3">
      <c r="A1336" t="s">
        <v>51</v>
      </c>
      <c r="B1336" s="143">
        <v>43918</v>
      </c>
      <c r="C1336">
        <v>49</v>
      </c>
      <c r="D1336" t="s">
        <v>411</v>
      </c>
      <c r="E1336">
        <v>0</v>
      </c>
    </row>
    <row r="1337" spans="1:5" x14ac:dyDescent="0.3">
      <c r="A1337" t="s">
        <v>54</v>
      </c>
      <c r="B1337" s="143">
        <v>43554</v>
      </c>
      <c r="C1337">
        <v>49</v>
      </c>
      <c r="D1337" t="s">
        <v>400</v>
      </c>
      <c r="E1337">
        <v>44374447.270000003</v>
      </c>
    </row>
    <row r="1338" spans="1:5" x14ac:dyDescent="0.3">
      <c r="A1338" t="s">
        <v>54</v>
      </c>
      <c r="B1338" s="143">
        <v>43554</v>
      </c>
      <c r="C1338">
        <v>49</v>
      </c>
      <c r="D1338" t="s">
        <v>401</v>
      </c>
      <c r="E1338">
        <v>3187133.96</v>
      </c>
    </row>
    <row r="1339" spans="1:5" x14ac:dyDescent="0.3">
      <c r="A1339" t="s">
        <v>54</v>
      </c>
      <c r="B1339" s="143">
        <v>43554</v>
      </c>
      <c r="C1339">
        <v>49</v>
      </c>
      <c r="D1339" t="s">
        <v>402</v>
      </c>
      <c r="E1339">
        <v>10605548.630000001</v>
      </c>
    </row>
    <row r="1340" spans="1:5" x14ac:dyDescent="0.3">
      <c r="A1340" t="s">
        <v>54</v>
      </c>
      <c r="B1340" s="143">
        <v>43554</v>
      </c>
      <c r="C1340">
        <v>49</v>
      </c>
      <c r="D1340" t="s">
        <v>403</v>
      </c>
      <c r="E1340">
        <v>18614726.379999999</v>
      </c>
    </row>
    <row r="1341" spans="1:5" x14ac:dyDescent="0.3">
      <c r="A1341" t="s">
        <v>54</v>
      </c>
      <c r="B1341" s="143">
        <v>43554</v>
      </c>
      <c r="C1341">
        <v>49</v>
      </c>
      <c r="D1341" t="s">
        <v>404</v>
      </c>
      <c r="E1341">
        <v>22899445.559999999</v>
      </c>
    </row>
    <row r="1342" spans="1:5" x14ac:dyDescent="0.3">
      <c r="A1342" t="s">
        <v>54</v>
      </c>
      <c r="B1342" s="143">
        <v>43554</v>
      </c>
      <c r="C1342">
        <v>49</v>
      </c>
      <c r="D1342" t="s">
        <v>405</v>
      </c>
      <c r="E1342">
        <v>18412.3</v>
      </c>
    </row>
    <row r="1343" spans="1:5" x14ac:dyDescent="0.3">
      <c r="A1343" t="s">
        <v>54</v>
      </c>
      <c r="B1343" s="143">
        <v>43554</v>
      </c>
      <c r="C1343">
        <v>49</v>
      </c>
      <c r="D1343" t="s">
        <v>406</v>
      </c>
      <c r="E1343">
        <v>35010854.549999997</v>
      </c>
    </row>
    <row r="1344" spans="1:5" x14ac:dyDescent="0.3">
      <c r="A1344" t="s">
        <v>54</v>
      </c>
      <c r="B1344" s="143">
        <v>43554</v>
      </c>
      <c r="C1344">
        <v>49</v>
      </c>
      <c r="D1344" t="s">
        <v>407</v>
      </c>
      <c r="E1344">
        <v>3815460.1</v>
      </c>
    </row>
    <row r="1345" spans="1:5" x14ac:dyDescent="0.3">
      <c r="A1345" t="s">
        <v>54</v>
      </c>
      <c r="B1345" s="143">
        <v>43554</v>
      </c>
      <c r="C1345">
        <v>49</v>
      </c>
      <c r="D1345" t="s">
        <v>408</v>
      </c>
      <c r="E1345">
        <v>5139355.42</v>
      </c>
    </row>
    <row r="1346" spans="1:5" x14ac:dyDescent="0.3">
      <c r="A1346" t="s">
        <v>54</v>
      </c>
      <c r="B1346" s="143">
        <v>43554</v>
      </c>
      <c r="C1346">
        <v>49</v>
      </c>
      <c r="D1346" t="s">
        <v>409</v>
      </c>
      <c r="E1346">
        <v>7151330.8499999996</v>
      </c>
    </row>
    <row r="1347" spans="1:5" x14ac:dyDescent="0.3">
      <c r="A1347" t="s">
        <v>54</v>
      </c>
      <c r="B1347" s="143">
        <v>43554</v>
      </c>
      <c r="C1347">
        <v>49</v>
      </c>
      <c r="D1347" t="s">
        <v>410</v>
      </c>
      <c r="E1347">
        <v>5096794.8499999996</v>
      </c>
    </row>
    <row r="1348" spans="1:5" x14ac:dyDescent="0.3">
      <c r="A1348" t="s">
        <v>54</v>
      </c>
      <c r="B1348" s="143">
        <v>43554</v>
      </c>
      <c r="C1348">
        <v>49</v>
      </c>
      <c r="D1348" t="s">
        <v>411</v>
      </c>
      <c r="E1348">
        <v>545681.56999999995</v>
      </c>
    </row>
    <row r="1349" spans="1:5" x14ac:dyDescent="0.3">
      <c r="A1349" t="s">
        <v>54</v>
      </c>
      <c r="B1349" s="143">
        <v>43582</v>
      </c>
      <c r="C1349">
        <v>49</v>
      </c>
      <c r="D1349" t="s">
        <v>400</v>
      </c>
      <c r="E1349">
        <v>38072945.619999997</v>
      </c>
    </row>
    <row r="1350" spans="1:5" x14ac:dyDescent="0.3">
      <c r="A1350" t="s">
        <v>54</v>
      </c>
      <c r="B1350" s="143">
        <v>43582</v>
      </c>
      <c r="C1350">
        <v>49</v>
      </c>
      <c r="D1350" t="s">
        <v>401</v>
      </c>
      <c r="E1350">
        <v>2762205.04</v>
      </c>
    </row>
    <row r="1351" spans="1:5" x14ac:dyDescent="0.3">
      <c r="A1351" t="s">
        <v>54</v>
      </c>
      <c r="B1351" s="143">
        <v>43582</v>
      </c>
      <c r="C1351">
        <v>49</v>
      </c>
      <c r="D1351" t="s">
        <v>402</v>
      </c>
      <c r="E1351">
        <v>9376827.6500000004</v>
      </c>
    </row>
    <row r="1352" spans="1:5" x14ac:dyDescent="0.3">
      <c r="A1352" t="s">
        <v>54</v>
      </c>
      <c r="B1352" s="143">
        <v>43582</v>
      </c>
      <c r="C1352">
        <v>49</v>
      </c>
      <c r="D1352" t="s">
        <v>403</v>
      </c>
      <c r="E1352">
        <v>16886604.93</v>
      </c>
    </row>
    <row r="1353" spans="1:5" x14ac:dyDescent="0.3">
      <c r="A1353" t="s">
        <v>54</v>
      </c>
      <c r="B1353" s="143">
        <v>43582</v>
      </c>
      <c r="C1353">
        <v>49</v>
      </c>
      <c r="D1353" t="s">
        <v>404</v>
      </c>
      <c r="E1353">
        <v>22100771.300000001</v>
      </c>
    </row>
    <row r="1354" spans="1:5" x14ac:dyDescent="0.3">
      <c r="A1354" t="s">
        <v>54</v>
      </c>
      <c r="B1354" s="143">
        <v>43582</v>
      </c>
      <c r="C1354">
        <v>49</v>
      </c>
      <c r="D1354" t="s">
        <v>405</v>
      </c>
      <c r="E1354">
        <v>24836.09</v>
      </c>
    </row>
    <row r="1355" spans="1:5" x14ac:dyDescent="0.3">
      <c r="A1355" t="s">
        <v>54</v>
      </c>
      <c r="B1355" s="143">
        <v>43582</v>
      </c>
      <c r="C1355">
        <v>49</v>
      </c>
      <c r="D1355" t="s">
        <v>406</v>
      </c>
      <c r="E1355">
        <v>25373381.18</v>
      </c>
    </row>
    <row r="1356" spans="1:5" x14ac:dyDescent="0.3">
      <c r="A1356" t="s">
        <v>54</v>
      </c>
      <c r="B1356" s="143">
        <v>43582</v>
      </c>
      <c r="C1356">
        <v>49</v>
      </c>
      <c r="D1356" t="s">
        <v>407</v>
      </c>
      <c r="E1356">
        <v>1981289.28</v>
      </c>
    </row>
    <row r="1357" spans="1:5" x14ac:dyDescent="0.3">
      <c r="A1357" t="s">
        <v>54</v>
      </c>
      <c r="B1357" s="143">
        <v>43582</v>
      </c>
      <c r="C1357">
        <v>49</v>
      </c>
      <c r="D1357" t="s">
        <v>408</v>
      </c>
      <c r="E1357">
        <v>3392083.57</v>
      </c>
    </row>
    <row r="1358" spans="1:5" x14ac:dyDescent="0.3">
      <c r="A1358" t="s">
        <v>54</v>
      </c>
      <c r="B1358" s="143">
        <v>43582</v>
      </c>
      <c r="C1358">
        <v>49</v>
      </c>
      <c r="D1358" t="s">
        <v>409</v>
      </c>
      <c r="E1358">
        <v>5645637.5800000001</v>
      </c>
    </row>
    <row r="1359" spans="1:5" x14ac:dyDescent="0.3">
      <c r="A1359" t="s">
        <v>54</v>
      </c>
      <c r="B1359" s="143">
        <v>43582</v>
      </c>
      <c r="C1359">
        <v>49</v>
      </c>
      <c r="D1359" t="s">
        <v>410</v>
      </c>
      <c r="E1359">
        <v>4395181.9000000004</v>
      </c>
    </row>
    <row r="1360" spans="1:5" x14ac:dyDescent="0.3">
      <c r="A1360" t="s">
        <v>54</v>
      </c>
      <c r="B1360" s="143">
        <v>43582</v>
      </c>
      <c r="C1360">
        <v>49</v>
      </c>
      <c r="D1360" t="s">
        <v>411</v>
      </c>
      <c r="E1360">
        <v>642057.98</v>
      </c>
    </row>
    <row r="1361" spans="1:5" x14ac:dyDescent="0.3">
      <c r="A1361" t="s">
        <v>54</v>
      </c>
      <c r="B1361" s="143">
        <v>43610</v>
      </c>
      <c r="C1361">
        <v>49</v>
      </c>
      <c r="D1361" t="s">
        <v>400</v>
      </c>
      <c r="E1361">
        <v>38244451.659999996</v>
      </c>
    </row>
    <row r="1362" spans="1:5" x14ac:dyDescent="0.3">
      <c r="A1362" t="s">
        <v>54</v>
      </c>
      <c r="B1362" s="143">
        <v>43610</v>
      </c>
      <c r="C1362">
        <v>49</v>
      </c>
      <c r="D1362" t="s">
        <v>401</v>
      </c>
      <c r="E1362">
        <v>2625358.66</v>
      </c>
    </row>
    <row r="1363" spans="1:5" x14ac:dyDescent="0.3">
      <c r="A1363" t="s">
        <v>54</v>
      </c>
      <c r="B1363" s="143">
        <v>43610</v>
      </c>
      <c r="C1363">
        <v>49</v>
      </c>
      <c r="D1363" t="s">
        <v>402</v>
      </c>
      <c r="E1363">
        <v>8898496.5800000001</v>
      </c>
    </row>
    <row r="1364" spans="1:5" x14ac:dyDescent="0.3">
      <c r="A1364" t="s">
        <v>54</v>
      </c>
      <c r="B1364" s="143">
        <v>43610</v>
      </c>
      <c r="C1364">
        <v>49</v>
      </c>
      <c r="D1364" t="s">
        <v>403</v>
      </c>
      <c r="E1364">
        <v>16085408.449999999</v>
      </c>
    </row>
    <row r="1365" spans="1:5" x14ac:dyDescent="0.3">
      <c r="A1365" t="s">
        <v>54</v>
      </c>
      <c r="B1365" s="143">
        <v>43610</v>
      </c>
      <c r="C1365">
        <v>49</v>
      </c>
      <c r="D1365" t="s">
        <v>404</v>
      </c>
      <c r="E1365">
        <v>20209300.030000001</v>
      </c>
    </row>
    <row r="1366" spans="1:5" x14ac:dyDescent="0.3">
      <c r="A1366" t="s">
        <v>54</v>
      </c>
      <c r="B1366" s="143">
        <v>43610</v>
      </c>
      <c r="C1366">
        <v>49</v>
      </c>
      <c r="D1366" t="s">
        <v>405</v>
      </c>
      <c r="E1366">
        <v>15002.61</v>
      </c>
    </row>
    <row r="1367" spans="1:5" x14ac:dyDescent="0.3">
      <c r="A1367" t="s">
        <v>54</v>
      </c>
      <c r="B1367" s="143">
        <v>43610</v>
      </c>
      <c r="C1367">
        <v>49</v>
      </c>
      <c r="D1367" t="s">
        <v>406</v>
      </c>
      <c r="E1367">
        <v>18235807.030000001</v>
      </c>
    </row>
    <row r="1368" spans="1:5" x14ac:dyDescent="0.3">
      <c r="A1368" t="s">
        <v>54</v>
      </c>
      <c r="B1368" s="143">
        <v>43610</v>
      </c>
      <c r="C1368">
        <v>49</v>
      </c>
      <c r="D1368" t="s">
        <v>407</v>
      </c>
      <c r="E1368">
        <v>1259002.44</v>
      </c>
    </row>
    <row r="1369" spans="1:5" x14ac:dyDescent="0.3">
      <c r="A1369" t="s">
        <v>54</v>
      </c>
      <c r="B1369" s="143">
        <v>43610</v>
      </c>
      <c r="C1369">
        <v>49</v>
      </c>
      <c r="D1369" t="s">
        <v>408</v>
      </c>
      <c r="E1369">
        <v>2062323.67</v>
      </c>
    </row>
    <row r="1370" spans="1:5" x14ac:dyDescent="0.3">
      <c r="A1370" t="s">
        <v>54</v>
      </c>
      <c r="B1370" s="143">
        <v>43610</v>
      </c>
      <c r="C1370">
        <v>49</v>
      </c>
      <c r="D1370" t="s">
        <v>409</v>
      </c>
      <c r="E1370">
        <v>3898857.65</v>
      </c>
    </row>
    <row r="1371" spans="1:5" x14ac:dyDescent="0.3">
      <c r="A1371" t="s">
        <v>54</v>
      </c>
      <c r="B1371" s="143">
        <v>43610</v>
      </c>
      <c r="C1371">
        <v>49</v>
      </c>
      <c r="D1371" t="s">
        <v>410</v>
      </c>
      <c r="E1371">
        <v>4214261.4800000004</v>
      </c>
    </row>
    <row r="1372" spans="1:5" x14ac:dyDescent="0.3">
      <c r="A1372" t="s">
        <v>54</v>
      </c>
      <c r="B1372" s="143">
        <v>43610</v>
      </c>
      <c r="C1372">
        <v>49</v>
      </c>
      <c r="D1372" t="s">
        <v>411</v>
      </c>
      <c r="E1372">
        <v>589881.96</v>
      </c>
    </row>
    <row r="1373" spans="1:5" x14ac:dyDescent="0.3">
      <c r="A1373" t="s">
        <v>54</v>
      </c>
      <c r="B1373" s="143">
        <v>43645</v>
      </c>
      <c r="C1373">
        <v>49</v>
      </c>
      <c r="D1373" t="s">
        <v>400</v>
      </c>
      <c r="E1373">
        <v>37884922.210000001</v>
      </c>
    </row>
    <row r="1374" spans="1:5" x14ac:dyDescent="0.3">
      <c r="A1374" t="s">
        <v>54</v>
      </c>
      <c r="B1374" s="143">
        <v>43645</v>
      </c>
      <c r="C1374">
        <v>49</v>
      </c>
      <c r="D1374" t="s">
        <v>401</v>
      </c>
      <c r="E1374">
        <v>2541588</v>
      </c>
    </row>
    <row r="1375" spans="1:5" x14ac:dyDescent="0.3">
      <c r="A1375" t="s">
        <v>54</v>
      </c>
      <c r="B1375" s="143">
        <v>43645</v>
      </c>
      <c r="C1375">
        <v>49</v>
      </c>
      <c r="D1375" t="s">
        <v>402</v>
      </c>
      <c r="E1375">
        <v>8692860.4700000007</v>
      </c>
    </row>
    <row r="1376" spans="1:5" x14ac:dyDescent="0.3">
      <c r="A1376" t="s">
        <v>54</v>
      </c>
      <c r="B1376" s="143">
        <v>43645</v>
      </c>
      <c r="C1376">
        <v>49</v>
      </c>
      <c r="D1376" t="s">
        <v>403</v>
      </c>
      <c r="E1376">
        <v>15733169.99</v>
      </c>
    </row>
    <row r="1377" spans="1:5" x14ac:dyDescent="0.3">
      <c r="A1377" t="s">
        <v>54</v>
      </c>
      <c r="B1377" s="143">
        <v>43645</v>
      </c>
      <c r="C1377">
        <v>49</v>
      </c>
      <c r="D1377" t="s">
        <v>404</v>
      </c>
      <c r="E1377">
        <v>19094126.75</v>
      </c>
    </row>
    <row r="1378" spans="1:5" x14ac:dyDescent="0.3">
      <c r="A1378" t="s">
        <v>54</v>
      </c>
      <c r="B1378" s="143">
        <v>43645</v>
      </c>
      <c r="C1378">
        <v>49</v>
      </c>
      <c r="D1378" t="s">
        <v>405</v>
      </c>
      <c r="E1378">
        <v>16955.61</v>
      </c>
    </row>
    <row r="1379" spans="1:5" x14ac:dyDescent="0.3">
      <c r="A1379" t="s">
        <v>54</v>
      </c>
      <c r="B1379" s="143">
        <v>43645</v>
      </c>
      <c r="C1379">
        <v>49</v>
      </c>
      <c r="D1379" t="s">
        <v>406</v>
      </c>
      <c r="E1379">
        <v>11664183.460000001</v>
      </c>
    </row>
    <row r="1380" spans="1:5" x14ac:dyDescent="0.3">
      <c r="A1380" t="s">
        <v>54</v>
      </c>
      <c r="B1380" s="143">
        <v>43645</v>
      </c>
      <c r="C1380">
        <v>49</v>
      </c>
      <c r="D1380" t="s">
        <v>407</v>
      </c>
      <c r="E1380">
        <v>823287</v>
      </c>
    </row>
    <row r="1381" spans="1:5" x14ac:dyDescent="0.3">
      <c r="A1381" t="s">
        <v>54</v>
      </c>
      <c r="B1381" s="143">
        <v>43645</v>
      </c>
      <c r="C1381">
        <v>49</v>
      </c>
      <c r="D1381" t="s">
        <v>408</v>
      </c>
      <c r="E1381">
        <v>1218502.22</v>
      </c>
    </row>
    <row r="1382" spans="1:5" x14ac:dyDescent="0.3">
      <c r="A1382" t="s">
        <v>54</v>
      </c>
      <c r="B1382" s="143">
        <v>43645</v>
      </c>
      <c r="C1382">
        <v>49</v>
      </c>
      <c r="D1382" t="s">
        <v>409</v>
      </c>
      <c r="E1382">
        <v>2737896.27</v>
      </c>
    </row>
    <row r="1383" spans="1:5" x14ac:dyDescent="0.3">
      <c r="A1383" t="s">
        <v>54</v>
      </c>
      <c r="B1383" s="143">
        <v>43645</v>
      </c>
      <c r="C1383">
        <v>49</v>
      </c>
      <c r="D1383" t="s">
        <v>410</v>
      </c>
      <c r="E1383">
        <v>2641807.2200000002</v>
      </c>
    </row>
    <row r="1384" spans="1:5" x14ac:dyDescent="0.3">
      <c r="A1384" t="s">
        <v>54</v>
      </c>
      <c r="B1384" s="143">
        <v>43645</v>
      </c>
      <c r="C1384">
        <v>49</v>
      </c>
      <c r="D1384" t="s">
        <v>411</v>
      </c>
      <c r="E1384">
        <v>530863.75</v>
      </c>
    </row>
    <row r="1385" spans="1:5" x14ac:dyDescent="0.3">
      <c r="A1385" t="s">
        <v>54</v>
      </c>
      <c r="B1385" s="143">
        <v>43673</v>
      </c>
      <c r="C1385">
        <v>49</v>
      </c>
      <c r="D1385" t="s">
        <v>400</v>
      </c>
      <c r="E1385">
        <v>56242792.869999997</v>
      </c>
    </row>
    <row r="1386" spans="1:5" x14ac:dyDescent="0.3">
      <c r="A1386" t="s">
        <v>54</v>
      </c>
      <c r="B1386" s="143">
        <v>43673</v>
      </c>
      <c r="C1386">
        <v>49</v>
      </c>
      <c r="D1386" t="s">
        <v>401</v>
      </c>
      <c r="E1386">
        <v>3401152.47</v>
      </c>
    </row>
    <row r="1387" spans="1:5" x14ac:dyDescent="0.3">
      <c r="A1387" t="s">
        <v>54</v>
      </c>
      <c r="B1387" s="143">
        <v>43673</v>
      </c>
      <c r="C1387">
        <v>49</v>
      </c>
      <c r="D1387" t="s">
        <v>402</v>
      </c>
      <c r="E1387">
        <v>10834756.16</v>
      </c>
    </row>
    <row r="1388" spans="1:5" x14ac:dyDescent="0.3">
      <c r="A1388" t="s">
        <v>54</v>
      </c>
      <c r="B1388" s="143">
        <v>43673</v>
      </c>
      <c r="C1388">
        <v>49</v>
      </c>
      <c r="D1388" t="s">
        <v>403</v>
      </c>
      <c r="E1388">
        <v>21967358.530000001</v>
      </c>
    </row>
    <row r="1389" spans="1:5" x14ac:dyDescent="0.3">
      <c r="A1389" t="s">
        <v>54</v>
      </c>
      <c r="B1389" s="143">
        <v>43673</v>
      </c>
      <c r="C1389">
        <v>49</v>
      </c>
      <c r="D1389" t="s">
        <v>404</v>
      </c>
      <c r="E1389">
        <v>22106031.100000001</v>
      </c>
    </row>
    <row r="1390" spans="1:5" x14ac:dyDescent="0.3">
      <c r="A1390" t="s">
        <v>54</v>
      </c>
      <c r="B1390" s="143">
        <v>43673</v>
      </c>
      <c r="C1390">
        <v>49</v>
      </c>
      <c r="D1390" t="s">
        <v>405</v>
      </c>
      <c r="E1390">
        <v>16470.43</v>
      </c>
    </row>
    <row r="1391" spans="1:5" x14ac:dyDescent="0.3">
      <c r="A1391" t="s">
        <v>54</v>
      </c>
      <c r="B1391" s="143">
        <v>43673</v>
      </c>
      <c r="C1391">
        <v>49</v>
      </c>
      <c r="D1391" t="s">
        <v>406</v>
      </c>
      <c r="E1391">
        <v>10271171.23</v>
      </c>
    </row>
    <row r="1392" spans="1:5" x14ac:dyDescent="0.3">
      <c r="A1392" t="s">
        <v>54</v>
      </c>
      <c r="B1392" s="143">
        <v>43673</v>
      </c>
      <c r="C1392">
        <v>49</v>
      </c>
      <c r="D1392" t="s">
        <v>407</v>
      </c>
      <c r="E1392">
        <v>586925.21</v>
      </c>
    </row>
    <row r="1393" spans="1:5" x14ac:dyDescent="0.3">
      <c r="A1393" t="s">
        <v>54</v>
      </c>
      <c r="B1393" s="143">
        <v>43673</v>
      </c>
      <c r="C1393">
        <v>49</v>
      </c>
      <c r="D1393" t="s">
        <v>408</v>
      </c>
      <c r="E1393">
        <v>1166155.3400000001</v>
      </c>
    </row>
    <row r="1394" spans="1:5" x14ac:dyDescent="0.3">
      <c r="A1394" t="s">
        <v>54</v>
      </c>
      <c r="B1394" s="143">
        <v>43673</v>
      </c>
      <c r="C1394">
        <v>49</v>
      </c>
      <c r="D1394" t="s">
        <v>409</v>
      </c>
      <c r="E1394">
        <v>2328065.31</v>
      </c>
    </row>
    <row r="1395" spans="1:5" x14ac:dyDescent="0.3">
      <c r="A1395" t="s">
        <v>54</v>
      </c>
      <c r="B1395" s="143">
        <v>43673</v>
      </c>
      <c r="C1395">
        <v>49</v>
      </c>
      <c r="D1395" t="s">
        <v>410</v>
      </c>
      <c r="E1395">
        <v>2584602.34</v>
      </c>
    </row>
    <row r="1396" spans="1:5" x14ac:dyDescent="0.3">
      <c r="A1396" t="s">
        <v>54</v>
      </c>
      <c r="B1396" s="143">
        <v>43673</v>
      </c>
      <c r="C1396">
        <v>49</v>
      </c>
      <c r="D1396" t="s">
        <v>411</v>
      </c>
      <c r="E1396">
        <v>328838.31</v>
      </c>
    </row>
    <row r="1397" spans="1:5" x14ac:dyDescent="0.3">
      <c r="A1397" t="s">
        <v>54</v>
      </c>
      <c r="B1397" s="143">
        <v>43708</v>
      </c>
      <c r="C1397">
        <v>49</v>
      </c>
      <c r="D1397" t="s">
        <v>400</v>
      </c>
      <c r="E1397">
        <v>64381175</v>
      </c>
    </row>
    <row r="1398" spans="1:5" x14ac:dyDescent="0.3">
      <c r="A1398" t="s">
        <v>54</v>
      </c>
      <c r="B1398" s="143">
        <v>43708</v>
      </c>
      <c r="C1398">
        <v>49</v>
      </c>
      <c r="D1398" t="s">
        <v>401</v>
      </c>
      <c r="E1398">
        <v>3867695.86</v>
      </c>
    </row>
    <row r="1399" spans="1:5" x14ac:dyDescent="0.3">
      <c r="A1399" t="s">
        <v>54</v>
      </c>
      <c r="B1399" s="143">
        <v>43708</v>
      </c>
      <c r="C1399">
        <v>49</v>
      </c>
      <c r="D1399" t="s">
        <v>402</v>
      </c>
      <c r="E1399">
        <v>11716207.470000001</v>
      </c>
    </row>
    <row r="1400" spans="1:5" x14ac:dyDescent="0.3">
      <c r="A1400" t="s">
        <v>54</v>
      </c>
      <c r="B1400" s="143">
        <v>43708</v>
      </c>
      <c r="C1400">
        <v>49</v>
      </c>
      <c r="D1400" t="s">
        <v>403</v>
      </c>
      <c r="E1400">
        <v>18540175.41</v>
      </c>
    </row>
    <row r="1401" spans="1:5" x14ac:dyDescent="0.3">
      <c r="A1401" t="s">
        <v>54</v>
      </c>
      <c r="B1401" s="143">
        <v>43708</v>
      </c>
      <c r="C1401">
        <v>49</v>
      </c>
      <c r="D1401" t="s">
        <v>404</v>
      </c>
      <c r="E1401">
        <v>23107732.219999999</v>
      </c>
    </row>
    <row r="1402" spans="1:5" x14ac:dyDescent="0.3">
      <c r="A1402" t="s">
        <v>54</v>
      </c>
      <c r="B1402" s="143">
        <v>43708</v>
      </c>
      <c r="C1402">
        <v>49</v>
      </c>
      <c r="D1402" t="s">
        <v>405</v>
      </c>
      <c r="E1402">
        <v>126448.94</v>
      </c>
    </row>
    <row r="1403" spans="1:5" x14ac:dyDescent="0.3">
      <c r="A1403" t="s">
        <v>54</v>
      </c>
      <c r="B1403" s="143">
        <v>43708</v>
      </c>
      <c r="C1403">
        <v>49</v>
      </c>
      <c r="D1403" t="s">
        <v>406</v>
      </c>
      <c r="E1403">
        <v>9375011.1699999999</v>
      </c>
    </row>
    <row r="1404" spans="1:5" x14ac:dyDescent="0.3">
      <c r="A1404" t="s">
        <v>54</v>
      </c>
      <c r="B1404" s="143">
        <v>43708</v>
      </c>
      <c r="C1404">
        <v>49</v>
      </c>
      <c r="D1404" t="s">
        <v>407</v>
      </c>
      <c r="E1404">
        <v>503590.98</v>
      </c>
    </row>
    <row r="1405" spans="1:5" x14ac:dyDescent="0.3">
      <c r="A1405" t="s">
        <v>54</v>
      </c>
      <c r="B1405" s="143">
        <v>43708</v>
      </c>
      <c r="C1405">
        <v>49</v>
      </c>
      <c r="D1405" t="s">
        <v>408</v>
      </c>
      <c r="E1405">
        <v>1025342.24</v>
      </c>
    </row>
    <row r="1406" spans="1:5" x14ac:dyDescent="0.3">
      <c r="A1406" t="s">
        <v>54</v>
      </c>
      <c r="B1406" s="143">
        <v>43708</v>
      </c>
      <c r="C1406">
        <v>49</v>
      </c>
      <c r="D1406" t="s">
        <v>409</v>
      </c>
      <c r="E1406">
        <v>2110454.15</v>
      </c>
    </row>
    <row r="1407" spans="1:5" x14ac:dyDescent="0.3">
      <c r="A1407" t="s">
        <v>54</v>
      </c>
      <c r="B1407" s="143">
        <v>43708</v>
      </c>
      <c r="C1407">
        <v>49</v>
      </c>
      <c r="D1407" t="s">
        <v>410</v>
      </c>
      <c r="E1407">
        <v>2254854.6800000002</v>
      </c>
    </row>
    <row r="1408" spans="1:5" x14ac:dyDescent="0.3">
      <c r="A1408" t="s">
        <v>54</v>
      </c>
      <c r="B1408" s="143">
        <v>43708</v>
      </c>
      <c r="C1408">
        <v>49</v>
      </c>
      <c r="D1408" t="s">
        <v>411</v>
      </c>
      <c r="E1408">
        <v>380399.39</v>
      </c>
    </row>
    <row r="1409" spans="1:5" x14ac:dyDescent="0.3">
      <c r="A1409" t="s">
        <v>54</v>
      </c>
      <c r="B1409" s="143">
        <v>43736</v>
      </c>
      <c r="C1409">
        <v>49</v>
      </c>
      <c r="D1409" t="s">
        <v>400</v>
      </c>
      <c r="E1409">
        <v>51366367.039999999</v>
      </c>
    </row>
    <row r="1410" spans="1:5" x14ac:dyDescent="0.3">
      <c r="A1410" t="s">
        <v>54</v>
      </c>
      <c r="B1410" s="143">
        <v>43736</v>
      </c>
      <c r="C1410">
        <v>49</v>
      </c>
      <c r="D1410" t="s">
        <v>401</v>
      </c>
      <c r="E1410">
        <v>3181668.23</v>
      </c>
    </row>
    <row r="1411" spans="1:5" x14ac:dyDescent="0.3">
      <c r="A1411" t="s">
        <v>54</v>
      </c>
      <c r="B1411" s="143">
        <v>43736</v>
      </c>
      <c r="C1411">
        <v>49</v>
      </c>
      <c r="D1411" t="s">
        <v>402</v>
      </c>
      <c r="E1411">
        <v>10466145.82</v>
      </c>
    </row>
    <row r="1412" spans="1:5" x14ac:dyDescent="0.3">
      <c r="A1412" t="s">
        <v>54</v>
      </c>
      <c r="B1412" s="143">
        <v>43736</v>
      </c>
      <c r="C1412">
        <v>49</v>
      </c>
      <c r="D1412" t="s">
        <v>403</v>
      </c>
      <c r="E1412">
        <v>18302020.050000001</v>
      </c>
    </row>
    <row r="1413" spans="1:5" x14ac:dyDescent="0.3">
      <c r="A1413" t="s">
        <v>54</v>
      </c>
      <c r="B1413" s="143">
        <v>43736</v>
      </c>
      <c r="C1413">
        <v>49</v>
      </c>
      <c r="D1413" t="s">
        <v>404</v>
      </c>
      <c r="E1413">
        <v>22000690.870000001</v>
      </c>
    </row>
    <row r="1414" spans="1:5" x14ac:dyDescent="0.3">
      <c r="A1414" t="s">
        <v>54</v>
      </c>
      <c r="B1414" s="143">
        <v>43736</v>
      </c>
      <c r="C1414">
        <v>49</v>
      </c>
      <c r="D1414" t="s">
        <v>405</v>
      </c>
      <c r="E1414">
        <v>32799.040000000001</v>
      </c>
    </row>
    <row r="1415" spans="1:5" x14ac:dyDescent="0.3">
      <c r="A1415" t="s">
        <v>54</v>
      </c>
      <c r="B1415" s="143">
        <v>43736</v>
      </c>
      <c r="C1415">
        <v>49</v>
      </c>
      <c r="D1415" t="s">
        <v>406</v>
      </c>
      <c r="E1415">
        <v>9776353.0199999996</v>
      </c>
    </row>
    <row r="1416" spans="1:5" x14ac:dyDescent="0.3">
      <c r="A1416" t="s">
        <v>54</v>
      </c>
      <c r="B1416" s="143">
        <v>43736</v>
      </c>
      <c r="C1416">
        <v>49</v>
      </c>
      <c r="D1416" t="s">
        <v>407</v>
      </c>
      <c r="E1416">
        <v>540984.42000000004</v>
      </c>
    </row>
    <row r="1417" spans="1:5" x14ac:dyDescent="0.3">
      <c r="A1417" t="s">
        <v>54</v>
      </c>
      <c r="B1417" s="143">
        <v>43736</v>
      </c>
      <c r="C1417">
        <v>49</v>
      </c>
      <c r="D1417" t="s">
        <v>408</v>
      </c>
      <c r="E1417">
        <v>1081396.98</v>
      </c>
    </row>
    <row r="1418" spans="1:5" x14ac:dyDescent="0.3">
      <c r="A1418" t="s">
        <v>54</v>
      </c>
      <c r="B1418" s="143">
        <v>43736</v>
      </c>
      <c r="C1418">
        <v>49</v>
      </c>
      <c r="D1418" t="s">
        <v>409</v>
      </c>
      <c r="E1418">
        <v>2212347.54</v>
      </c>
    </row>
    <row r="1419" spans="1:5" x14ac:dyDescent="0.3">
      <c r="A1419" t="s">
        <v>54</v>
      </c>
      <c r="B1419" s="143">
        <v>43736</v>
      </c>
      <c r="C1419">
        <v>49</v>
      </c>
      <c r="D1419" t="s">
        <v>410</v>
      </c>
      <c r="E1419">
        <v>2317623.4500000002</v>
      </c>
    </row>
    <row r="1420" spans="1:5" x14ac:dyDescent="0.3">
      <c r="A1420" t="s">
        <v>54</v>
      </c>
      <c r="B1420" s="143">
        <v>43736</v>
      </c>
      <c r="C1420">
        <v>49</v>
      </c>
      <c r="D1420" t="s">
        <v>411</v>
      </c>
      <c r="E1420">
        <v>279340.89</v>
      </c>
    </row>
    <row r="1421" spans="1:5" x14ac:dyDescent="0.3">
      <c r="A1421" t="s">
        <v>54</v>
      </c>
      <c r="B1421" s="143">
        <v>43764</v>
      </c>
      <c r="C1421">
        <v>49</v>
      </c>
      <c r="D1421" t="s">
        <v>400</v>
      </c>
      <c r="E1421">
        <v>45547435.009999998</v>
      </c>
    </row>
    <row r="1422" spans="1:5" x14ac:dyDescent="0.3">
      <c r="A1422" t="s">
        <v>54</v>
      </c>
      <c r="B1422" s="143">
        <v>43764</v>
      </c>
      <c r="C1422">
        <v>49</v>
      </c>
      <c r="D1422" t="s">
        <v>401</v>
      </c>
      <c r="E1422">
        <v>3012556.78</v>
      </c>
    </row>
    <row r="1423" spans="1:5" x14ac:dyDescent="0.3">
      <c r="A1423" t="s">
        <v>54</v>
      </c>
      <c r="B1423" s="143">
        <v>43764</v>
      </c>
      <c r="C1423">
        <v>49</v>
      </c>
      <c r="D1423" t="s">
        <v>402</v>
      </c>
      <c r="E1423">
        <v>9951257.9900000002</v>
      </c>
    </row>
    <row r="1424" spans="1:5" x14ac:dyDescent="0.3">
      <c r="A1424" t="s">
        <v>54</v>
      </c>
      <c r="B1424" s="143">
        <v>43764</v>
      </c>
      <c r="C1424">
        <v>49</v>
      </c>
      <c r="D1424" t="s">
        <v>403</v>
      </c>
      <c r="E1424">
        <v>17012211.010000002</v>
      </c>
    </row>
    <row r="1425" spans="1:5" x14ac:dyDescent="0.3">
      <c r="A1425" t="s">
        <v>54</v>
      </c>
      <c r="B1425" s="143">
        <v>43764</v>
      </c>
      <c r="C1425">
        <v>49</v>
      </c>
      <c r="D1425" t="s">
        <v>404</v>
      </c>
      <c r="E1425">
        <v>22949413.620000001</v>
      </c>
    </row>
    <row r="1426" spans="1:5" x14ac:dyDescent="0.3">
      <c r="A1426" t="s">
        <v>54</v>
      </c>
      <c r="B1426" s="143">
        <v>43764</v>
      </c>
      <c r="C1426">
        <v>49</v>
      </c>
      <c r="D1426" t="s">
        <v>405</v>
      </c>
      <c r="E1426">
        <v>33381.379999999997</v>
      </c>
    </row>
    <row r="1427" spans="1:5" x14ac:dyDescent="0.3">
      <c r="A1427" t="s">
        <v>54</v>
      </c>
      <c r="B1427" s="143">
        <v>43764</v>
      </c>
      <c r="C1427">
        <v>49</v>
      </c>
      <c r="D1427" t="s">
        <v>406</v>
      </c>
      <c r="E1427">
        <v>13100990.1</v>
      </c>
    </row>
    <row r="1428" spans="1:5" x14ac:dyDescent="0.3">
      <c r="A1428" t="s">
        <v>54</v>
      </c>
      <c r="B1428" s="143">
        <v>43764</v>
      </c>
      <c r="C1428">
        <v>49</v>
      </c>
      <c r="D1428" t="s">
        <v>407</v>
      </c>
      <c r="E1428">
        <v>767284.11</v>
      </c>
    </row>
    <row r="1429" spans="1:5" x14ac:dyDescent="0.3">
      <c r="A1429" t="s">
        <v>54</v>
      </c>
      <c r="B1429" s="143">
        <v>43764</v>
      </c>
      <c r="C1429">
        <v>49</v>
      </c>
      <c r="D1429" t="s">
        <v>408</v>
      </c>
      <c r="E1429">
        <v>1428173.94</v>
      </c>
    </row>
    <row r="1430" spans="1:5" x14ac:dyDescent="0.3">
      <c r="A1430" t="s">
        <v>54</v>
      </c>
      <c r="B1430" s="143">
        <v>43764</v>
      </c>
      <c r="C1430">
        <v>49</v>
      </c>
      <c r="D1430" t="s">
        <v>409</v>
      </c>
      <c r="E1430">
        <v>2787688.32</v>
      </c>
    </row>
    <row r="1431" spans="1:5" x14ac:dyDescent="0.3">
      <c r="A1431" t="s">
        <v>54</v>
      </c>
      <c r="B1431" s="143">
        <v>43764</v>
      </c>
      <c r="C1431">
        <v>49</v>
      </c>
      <c r="D1431" t="s">
        <v>410</v>
      </c>
      <c r="E1431">
        <v>2623803.62</v>
      </c>
    </row>
    <row r="1432" spans="1:5" x14ac:dyDescent="0.3">
      <c r="A1432" t="s">
        <v>54</v>
      </c>
      <c r="B1432" s="143">
        <v>43764</v>
      </c>
      <c r="C1432">
        <v>49</v>
      </c>
      <c r="D1432" t="s">
        <v>411</v>
      </c>
      <c r="E1432">
        <v>382986</v>
      </c>
    </row>
    <row r="1433" spans="1:5" x14ac:dyDescent="0.3">
      <c r="A1433" t="s">
        <v>54</v>
      </c>
      <c r="B1433" s="143">
        <v>43799</v>
      </c>
      <c r="C1433">
        <v>49</v>
      </c>
      <c r="D1433" t="s">
        <v>400</v>
      </c>
      <c r="E1433">
        <v>37510374.170000002</v>
      </c>
    </row>
    <row r="1434" spans="1:5" x14ac:dyDescent="0.3">
      <c r="A1434" t="s">
        <v>54</v>
      </c>
      <c r="B1434" s="143">
        <v>43799</v>
      </c>
      <c r="C1434">
        <v>49</v>
      </c>
      <c r="D1434" t="s">
        <v>401</v>
      </c>
      <c r="E1434">
        <v>2819368.86</v>
      </c>
    </row>
    <row r="1435" spans="1:5" x14ac:dyDescent="0.3">
      <c r="A1435" t="s">
        <v>54</v>
      </c>
      <c r="B1435" s="143">
        <v>43799</v>
      </c>
      <c r="C1435">
        <v>49</v>
      </c>
      <c r="D1435" t="s">
        <v>402</v>
      </c>
      <c r="E1435">
        <v>8285225.3700000001</v>
      </c>
    </row>
    <row r="1436" spans="1:5" x14ac:dyDescent="0.3">
      <c r="A1436" t="s">
        <v>54</v>
      </c>
      <c r="B1436" s="143">
        <v>43799</v>
      </c>
      <c r="C1436">
        <v>49</v>
      </c>
      <c r="D1436" t="s">
        <v>403</v>
      </c>
      <c r="E1436">
        <v>13289222.32</v>
      </c>
    </row>
    <row r="1437" spans="1:5" x14ac:dyDescent="0.3">
      <c r="A1437" t="s">
        <v>54</v>
      </c>
      <c r="B1437" s="143">
        <v>43799</v>
      </c>
      <c r="C1437">
        <v>49</v>
      </c>
      <c r="D1437" t="s">
        <v>404</v>
      </c>
      <c r="E1437">
        <v>17336710.210000001</v>
      </c>
    </row>
    <row r="1438" spans="1:5" x14ac:dyDescent="0.3">
      <c r="A1438" t="s">
        <v>54</v>
      </c>
      <c r="B1438" s="143">
        <v>43799</v>
      </c>
      <c r="C1438">
        <v>49</v>
      </c>
      <c r="D1438" t="s">
        <v>405</v>
      </c>
      <c r="E1438">
        <v>61845.88</v>
      </c>
    </row>
    <row r="1439" spans="1:5" x14ac:dyDescent="0.3">
      <c r="A1439" t="s">
        <v>54</v>
      </c>
      <c r="B1439" s="143">
        <v>43799</v>
      </c>
      <c r="C1439">
        <v>49</v>
      </c>
      <c r="D1439" t="s">
        <v>406</v>
      </c>
      <c r="E1439">
        <v>17644830.98</v>
      </c>
    </row>
    <row r="1440" spans="1:5" x14ac:dyDescent="0.3">
      <c r="A1440" t="s">
        <v>54</v>
      </c>
      <c r="B1440" s="143">
        <v>43799</v>
      </c>
      <c r="C1440">
        <v>49</v>
      </c>
      <c r="D1440" t="s">
        <v>407</v>
      </c>
      <c r="E1440">
        <v>1169352.3</v>
      </c>
    </row>
    <row r="1441" spans="1:5" x14ac:dyDescent="0.3">
      <c r="A1441" t="s">
        <v>54</v>
      </c>
      <c r="B1441" s="143">
        <v>43799</v>
      </c>
      <c r="C1441">
        <v>49</v>
      </c>
      <c r="D1441" t="s">
        <v>408</v>
      </c>
      <c r="E1441">
        <v>2957440.95</v>
      </c>
    </row>
    <row r="1442" spans="1:5" x14ac:dyDescent="0.3">
      <c r="A1442" t="s">
        <v>54</v>
      </c>
      <c r="B1442" s="143">
        <v>43799</v>
      </c>
      <c r="C1442">
        <v>49</v>
      </c>
      <c r="D1442" t="s">
        <v>409</v>
      </c>
      <c r="E1442">
        <v>3444815.29</v>
      </c>
    </row>
    <row r="1443" spans="1:5" x14ac:dyDescent="0.3">
      <c r="A1443" t="s">
        <v>54</v>
      </c>
      <c r="B1443" s="143">
        <v>43799</v>
      </c>
      <c r="C1443">
        <v>49</v>
      </c>
      <c r="D1443" t="s">
        <v>410</v>
      </c>
      <c r="E1443">
        <v>3186487.91</v>
      </c>
    </row>
    <row r="1444" spans="1:5" x14ac:dyDescent="0.3">
      <c r="A1444" t="s">
        <v>54</v>
      </c>
      <c r="B1444" s="143">
        <v>43799</v>
      </c>
      <c r="C1444">
        <v>49</v>
      </c>
      <c r="D1444" t="s">
        <v>411</v>
      </c>
      <c r="E1444">
        <v>306598.86</v>
      </c>
    </row>
    <row r="1445" spans="1:5" x14ac:dyDescent="0.3">
      <c r="A1445" t="s">
        <v>54</v>
      </c>
      <c r="B1445" s="143">
        <v>43820</v>
      </c>
      <c r="C1445">
        <v>49</v>
      </c>
      <c r="D1445" t="s">
        <v>400</v>
      </c>
      <c r="E1445">
        <v>50633626.469999999</v>
      </c>
    </row>
    <row r="1446" spans="1:5" x14ac:dyDescent="0.3">
      <c r="A1446" t="s">
        <v>54</v>
      </c>
      <c r="B1446" s="143">
        <v>43820</v>
      </c>
      <c r="C1446">
        <v>49</v>
      </c>
      <c r="D1446" t="s">
        <v>401</v>
      </c>
      <c r="E1446">
        <v>3579086.74</v>
      </c>
    </row>
    <row r="1447" spans="1:5" x14ac:dyDescent="0.3">
      <c r="A1447" t="s">
        <v>54</v>
      </c>
      <c r="B1447" s="143">
        <v>43820</v>
      </c>
      <c r="C1447">
        <v>49</v>
      </c>
      <c r="D1447" t="s">
        <v>402</v>
      </c>
      <c r="E1447">
        <v>10537433.369999999</v>
      </c>
    </row>
    <row r="1448" spans="1:5" x14ac:dyDescent="0.3">
      <c r="A1448" t="s">
        <v>54</v>
      </c>
      <c r="B1448" s="143">
        <v>43820</v>
      </c>
      <c r="C1448">
        <v>49</v>
      </c>
      <c r="D1448" t="s">
        <v>403</v>
      </c>
      <c r="E1448">
        <v>16360559.970000001</v>
      </c>
    </row>
    <row r="1449" spans="1:5" x14ac:dyDescent="0.3">
      <c r="A1449" t="s">
        <v>54</v>
      </c>
      <c r="B1449" s="143">
        <v>43820</v>
      </c>
      <c r="C1449">
        <v>49</v>
      </c>
      <c r="D1449" t="s">
        <v>404</v>
      </c>
      <c r="E1449">
        <v>20539158.289999999</v>
      </c>
    </row>
    <row r="1450" spans="1:5" x14ac:dyDescent="0.3">
      <c r="A1450" t="s">
        <v>54</v>
      </c>
      <c r="B1450" s="143">
        <v>43820</v>
      </c>
      <c r="C1450">
        <v>49</v>
      </c>
      <c r="D1450" t="s">
        <v>405</v>
      </c>
      <c r="E1450">
        <v>38304.81</v>
      </c>
    </row>
    <row r="1451" spans="1:5" x14ac:dyDescent="0.3">
      <c r="A1451" t="s">
        <v>54</v>
      </c>
      <c r="B1451" s="143">
        <v>43820</v>
      </c>
      <c r="C1451">
        <v>49</v>
      </c>
      <c r="D1451" t="s">
        <v>406</v>
      </c>
      <c r="E1451">
        <v>31544476.550000001</v>
      </c>
    </row>
    <row r="1452" spans="1:5" x14ac:dyDescent="0.3">
      <c r="A1452" t="s">
        <v>54</v>
      </c>
      <c r="B1452" s="143">
        <v>43820</v>
      </c>
      <c r="C1452">
        <v>49</v>
      </c>
      <c r="D1452" t="s">
        <v>407</v>
      </c>
      <c r="E1452">
        <v>1991161.17</v>
      </c>
    </row>
    <row r="1453" spans="1:5" x14ac:dyDescent="0.3">
      <c r="A1453" t="s">
        <v>54</v>
      </c>
      <c r="B1453" s="143">
        <v>43820</v>
      </c>
      <c r="C1453">
        <v>49</v>
      </c>
      <c r="D1453" t="s">
        <v>408</v>
      </c>
      <c r="E1453">
        <v>4560232.72</v>
      </c>
    </row>
    <row r="1454" spans="1:5" x14ac:dyDescent="0.3">
      <c r="A1454" t="s">
        <v>54</v>
      </c>
      <c r="B1454" s="143">
        <v>43820</v>
      </c>
      <c r="C1454">
        <v>49</v>
      </c>
      <c r="D1454" t="s">
        <v>409</v>
      </c>
      <c r="E1454">
        <v>5749623.5899999999</v>
      </c>
    </row>
    <row r="1455" spans="1:5" x14ac:dyDescent="0.3">
      <c r="A1455" t="s">
        <v>54</v>
      </c>
      <c r="B1455" s="143">
        <v>43820</v>
      </c>
      <c r="C1455">
        <v>49</v>
      </c>
      <c r="D1455" t="s">
        <v>410</v>
      </c>
      <c r="E1455">
        <v>5033011.22</v>
      </c>
    </row>
    <row r="1456" spans="1:5" x14ac:dyDescent="0.3">
      <c r="A1456" t="s">
        <v>54</v>
      </c>
      <c r="B1456" s="143">
        <v>43820</v>
      </c>
      <c r="C1456">
        <v>49</v>
      </c>
      <c r="D1456" t="s">
        <v>411</v>
      </c>
      <c r="E1456">
        <v>40584.15</v>
      </c>
    </row>
    <row r="1457" spans="1:5" x14ac:dyDescent="0.3">
      <c r="A1457" t="s">
        <v>54</v>
      </c>
      <c r="B1457" s="143">
        <v>43855</v>
      </c>
      <c r="C1457">
        <v>49</v>
      </c>
      <c r="D1457" t="s">
        <v>400</v>
      </c>
      <c r="E1457">
        <v>60967495.890000001</v>
      </c>
    </row>
    <row r="1458" spans="1:5" x14ac:dyDescent="0.3">
      <c r="A1458" t="s">
        <v>54</v>
      </c>
      <c r="B1458" s="143">
        <v>43855</v>
      </c>
      <c r="C1458">
        <v>49</v>
      </c>
      <c r="D1458" t="s">
        <v>401</v>
      </c>
      <c r="E1458">
        <v>3927040.33</v>
      </c>
    </row>
    <row r="1459" spans="1:5" x14ac:dyDescent="0.3">
      <c r="A1459" t="s">
        <v>54</v>
      </c>
      <c r="B1459" s="143">
        <v>43855</v>
      </c>
      <c r="C1459">
        <v>49</v>
      </c>
      <c r="D1459" t="s">
        <v>402</v>
      </c>
      <c r="E1459">
        <v>12399888.699999999</v>
      </c>
    </row>
    <row r="1460" spans="1:5" x14ac:dyDescent="0.3">
      <c r="A1460" t="s">
        <v>54</v>
      </c>
      <c r="B1460" s="143">
        <v>43855</v>
      </c>
      <c r="C1460">
        <v>49</v>
      </c>
      <c r="D1460" t="s">
        <v>403</v>
      </c>
      <c r="E1460">
        <v>19931449.969999999</v>
      </c>
    </row>
    <row r="1461" spans="1:5" x14ac:dyDescent="0.3">
      <c r="A1461" t="s">
        <v>54</v>
      </c>
      <c r="B1461" s="143">
        <v>43855</v>
      </c>
      <c r="C1461">
        <v>49</v>
      </c>
      <c r="D1461" t="s">
        <v>404</v>
      </c>
      <c r="E1461">
        <v>23641441.850000001</v>
      </c>
    </row>
    <row r="1462" spans="1:5" x14ac:dyDescent="0.3">
      <c r="A1462" t="s">
        <v>54</v>
      </c>
      <c r="B1462" s="143">
        <v>43855</v>
      </c>
      <c r="C1462">
        <v>49</v>
      </c>
      <c r="D1462" t="s">
        <v>405</v>
      </c>
      <c r="E1462">
        <v>39416.71</v>
      </c>
    </row>
    <row r="1463" spans="1:5" x14ac:dyDescent="0.3">
      <c r="A1463" t="s">
        <v>54</v>
      </c>
      <c r="B1463" s="143">
        <v>43855</v>
      </c>
      <c r="C1463">
        <v>49</v>
      </c>
      <c r="D1463" t="s">
        <v>406</v>
      </c>
      <c r="E1463">
        <v>41236779.899999999</v>
      </c>
    </row>
    <row r="1464" spans="1:5" x14ac:dyDescent="0.3">
      <c r="A1464" t="s">
        <v>54</v>
      </c>
      <c r="B1464" s="143">
        <v>43855</v>
      </c>
      <c r="C1464">
        <v>49</v>
      </c>
      <c r="D1464" t="s">
        <v>407</v>
      </c>
      <c r="E1464">
        <v>2386866.59</v>
      </c>
    </row>
    <row r="1465" spans="1:5" x14ac:dyDescent="0.3">
      <c r="A1465" t="s">
        <v>54</v>
      </c>
      <c r="B1465" s="143">
        <v>43855</v>
      </c>
      <c r="C1465">
        <v>49</v>
      </c>
      <c r="D1465" t="s">
        <v>408</v>
      </c>
      <c r="E1465">
        <v>5497423.21</v>
      </c>
    </row>
    <row r="1466" spans="1:5" x14ac:dyDescent="0.3">
      <c r="A1466" t="s">
        <v>54</v>
      </c>
      <c r="B1466" s="143">
        <v>43855</v>
      </c>
      <c r="C1466">
        <v>49</v>
      </c>
      <c r="D1466" t="s">
        <v>409</v>
      </c>
      <c r="E1466">
        <v>7209833.8499999996</v>
      </c>
    </row>
    <row r="1467" spans="1:5" x14ac:dyDescent="0.3">
      <c r="A1467" t="s">
        <v>54</v>
      </c>
      <c r="B1467" s="143">
        <v>43855</v>
      </c>
      <c r="C1467">
        <v>49</v>
      </c>
      <c r="D1467" t="s">
        <v>410</v>
      </c>
      <c r="E1467">
        <v>5831380.7300000004</v>
      </c>
    </row>
    <row r="1468" spans="1:5" x14ac:dyDescent="0.3">
      <c r="A1468" t="s">
        <v>54</v>
      </c>
      <c r="B1468" s="143">
        <v>43855</v>
      </c>
      <c r="C1468">
        <v>49</v>
      </c>
      <c r="D1468" t="s">
        <v>411</v>
      </c>
      <c r="E1468">
        <v>13582.8</v>
      </c>
    </row>
    <row r="1469" spans="1:5" x14ac:dyDescent="0.3">
      <c r="A1469" t="s">
        <v>54</v>
      </c>
      <c r="B1469" s="143">
        <v>43890</v>
      </c>
      <c r="C1469">
        <v>49</v>
      </c>
      <c r="D1469" t="s">
        <v>400</v>
      </c>
      <c r="E1469">
        <v>45116266.100000001</v>
      </c>
    </row>
    <row r="1470" spans="1:5" x14ac:dyDescent="0.3">
      <c r="A1470" t="s">
        <v>54</v>
      </c>
      <c r="B1470" s="143">
        <v>43890</v>
      </c>
      <c r="C1470">
        <v>49</v>
      </c>
      <c r="D1470" t="s">
        <v>401</v>
      </c>
      <c r="E1470">
        <v>3060084.6</v>
      </c>
    </row>
    <row r="1471" spans="1:5" x14ac:dyDescent="0.3">
      <c r="A1471" t="s">
        <v>54</v>
      </c>
      <c r="B1471" s="143">
        <v>43890</v>
      </c>
      <c r="C1471">
        <v>49</v>
      </c>
      <c r="D1471" t="s">
        <v>402</v>
      </c>
      <c r="E1471">
        <v>10285812.73</v>
      </c>
    </row>
    <row r="1472" spans="1:5" x14ac:dyDescent="0.3">
      <c r="A1472" t="s">
        <v>54</v>
      </c>
      <c r="B1472" s="143">
        <v>43890</v>
      </c>
      <c r="C1472">
        <v>49</v>
      </c>
      <c r="D1472" t="s">
        <v>403</v>
      </c>
      <c r="E1472">
        <v>16850376.280000001</v>
      </c>
    </row>
    <row r="1473" spans="1:5" x14ac:dyDescent="0.3">
      <c r="A1473" t="s">
        <v>54</v>
      </c>
      <c r="B1473" s="143">
        <v>43890</v>
      </c>
      <c r="C1473">
        <v>49</v>
      </c>
      <c r="D1473" t="s">
        <v>404</v>
      </c>
      <c r="E1473">
        <v>19373090.300000001</v>
      </c>
    </row>
    <row r="1474" spans="1:5" x14ac:dyDescent="0.3">
      <c r="A1474" t="s">
        <v>54</v>
      </c>
      <c r="B1474" s="143">
        <v>43890</v>
      </c>
      <c r="C1474">
        <v>49</v>
      </c>
      <c r="D1474" t="s">
        <v>405</v>
      </c>
      <c r="E1474">
        <v>51324.23</v>
      </c>
    </row>
    <row r="1475" spans="1:5" x14ac:dyDescent="0.3">
      <c r="A1475" t="s">
        <v>54</v>
      </c>
      <c r="B1475" s="143">
        <v>43890</v>
      </c>
      <c r="C1475">
        <v>49</v>
      </c>
      <c r="D1475" t="s">
        <v>406</v>
      </c>
      <c r="E1475">
        <v>32296773.079999998</v>
      </c>
    </row>
    <row r="1476" spans="1:5" x14ac:dyDescent="0.3">
      <c r="A1476" t="s">
        <v>54</v>
      </c>
      <c r="B1476" s="143">
        <v>43890</v>
      </c>
      <c r="C1476">
        <v>49</v>
      </c>
      <c r="D1476" t="s">
        <v>407</v>
      </c>
      <c r="E1476">
        <v>1917841.73</v>
      </c>
    </row>
    <row r="1477" spans="1:5" x14ac:dyDescent="0.3">
      <c r="A1477" t="s">
        <v>54</v>
      </c>
      <c r="B1477" s="143">
        <v>43890</v>
      </c>
      <c r="C1477">
        <v>49</v>
      </c>
      <c r="D1477" t="s">
        <v>408</v>
      </c>
      <c r="E1477">
        <v>5069783.54</v>
      </c>
    </row>
    <row r="1478" spans="1:5" x14ac:dyDescent="0.3">
      <c r="A1478" t="s">
        <v>54</v>
      </c>
      <c r="B1478" s="143">
        <v>43890</v>
      </c>
      <c r="C1478">
        <v>49</v>
      </c>
      <c r="D1478" t="s">
        <v>409</v>
      </c>
      <c r="E1478">
        <v>5935939.5199999996</v>
      </c>
    </row>
    <row r="1479" spans="1:5" x14ac:dyDescent="0.3">
      <c r="A1479" t="s">
        <v>54</v>
      </c>
      <c r="B1479" s="143">
        <v>43890</v>
      </c>
      <c r="C1479">
        <v>49</v>
      </c>
      <c r="D1479" t="s">
        <v>410</v>
      </c>
      <c r="E1479">
        <v>5110497.51</v>
      </c>
    </row>
    <row r="1480" spans="1:5" x14ac:dyDescent="0.3">
      <c r="A1480" t="s">
        <v>54</v>
      </c>
      <c r="B1480" s="143">
        <v>43890</v>
      </c>
      <c r="C1480">
        <v>49</v>
      </c>
      <c r="D1480" t="s">
        <v>411</v>
      </c>
      <c r="E1480">
        <v>30766.59</v>
      </c>
    </row>
    <row r="1481" spans="1:5" x14ac:dyDescent="0.3">
      <c r="A1481" t="s">
        <v>54</v>
      </c>
      <c r="B1481" s="143">
        <v>43918</v>
      </c>
      <c r="C1481">
        <v>49</v>
      </c>
      <c r="D1481" t="s">
        <v>400</v>
      </c>
      <c r="E1481">
        <v>47948182.57</v>
      </c>
    </row>
    <row r="1482" spans="1:5" x14ac:dyDescent="0.3">
      <c r="A1482" t="s">
        <v>54</v>
      </c>
      <c r="B1482" s="143">
        <v>43918</v>
      </c>
      <c r="C1482">
        <v>49</v>
      </c>
      <c r="D1482" t="s">
        <v>401</v>
      </c>
      <c r="E1482">
        <v>2983590.79</v>
      </c>
    </row>
    <row r="1483" spans="1:5" x14ac:dyDescent="0.3">
      <c r="A1483" t="s">
        <v>54</v>
      </c>
      <c r="B1483" s="143">
        <v>43918</v>
      </c>
      <c r="C1483">
        <v>49</v>
      </c>
      <c r="D1483" t="s">
        <v>402</v>
      </c>
      <c r="E1483">
        <v>10603918.41</v>
      </c>
    </row>
    <row r="1484" spans="1:5" x14ac:dyDescent="0.3">
      <c r="A1484" t="s">
        <v>54</v>
      </c>
      <c r="B1484" s="143">
        <v>43918</v>
      </c>
      <c r="C1484">
        <v>49</v>
      </c>
      <c r="D1484" t="s">
        <v>403</v>
      </c>
      <c r="E1484">
        <v>16804216.559999999</v>
      </c>
    </row>
    <row r="1485" spans="1:5" x14ac:dyDescent="0.3">
      <c r="A1485" t="s">
        <v>54</v>
      </c>
      <c r="B1485" s="143">
        <v>43918</v>
      </c>
      <c r="C1485">
        <v>49</v>
      </c>
      <c r="D1485" t="s">
        <v>404</v>
      </c>
      <c r="E1485">
        <v>18272204.920000002</v>
      </c>
    </row>
    <row r="1486" spans="1:5" x14ac:dyDescent="0.3">
      <c r="A1486" t="s">
        <v>54</v>
      </c>
      <c r="B1486" s="143">
        <v>43918</v>
      </c>
      <c r="C1486">
        <v>49</v>
      </c>
      <c r="D1486" t="s">
        <v>405</v>
      </c>
      <c r="E1486">
        <v>37068.199999999997</v>
      </c>
    </row>
    <row r="1487" spans="1:5" x14ac:dyDescent="0.3">
      <c r="A1487" t="s">
        <v>54</v>
      </c>
      <c r="B1487" s="143">
        <v>43918</v>
      </c>
      <c r="C1487">
        <v>49</v>
      </c>
      <c r="D1487" t="s">
        <v>406</v>
      </c>
      <c r="E1487">
        <v>31973555.09</v>
      </c>
    </row>
    <row r="1488" spans="1:5" x14ac:dyDescent="0.3">
      <c r="A1488" t="s">
        <v>54</v>
      </c>
      <c r="B1488" s="143">
        <v>43918</v>
      </c>
      <c r="C1488">
        <v>49</v>
      </c>
      <c r="D1488" t="s">
        <v>407</v>
      </c>
      <c r="E1488">
        <v>1358879.61</v>
      </c>
    </row>
    <row r="1489" spans="1:5" x14ac:dyDescent="0.3">
      <c r="A1489" t="s">
        <v>54</v>
      </c>
      <c r="B1489" s="143">
        <v>43918</v>
      </c>
      <c r="C1489">
        <v>49</v>
      </c>
      <c r="D1489" t="s">
        <v>408</v>
      </c>
      <c r="E1489">
        <v>4245889.05</v>
      </c>
    </row>
    <row r="1490" spans="1:5" x14ac:dyDescent="0.3">
      <c r="A1490" t="s">
        <v>54</v>
      </c>
      <c r="B1490" s="143">
        <v>43918</v>
      </c>
      <c r="C1490">
        <v>49</v>
      </c>
      <c r="D1490" t="s">
        <v>409</v>
      </c>
      <c r="E1490">
        <v>5711672.3899999997</v>
      </c>
    </row>
    <row r="1491" spans="1:5" x14ac:dyDescent="0.3">
      <c r="A1491" t="s">
        <v>54</v>
      </c>
      <c r="B1491" s="143">
        <v>43918</v>
      </c>
      <c r="C1491">
        <v>49</v>
      </c>
      <c r="D1491" t="s">
        <v>410</v>
      </c>
      <c r="E1491">
        <v>5032683.05</v>
      </c>
    </row>
    <row r="1492" spans="1:5" x14ac:dyDescent="0.3">
      <c r="A1492" t="s">
        <v>54</v>
      </c>
      <c r="B1492" s="143">
        <v>43918</v>
      </c>
      <c r="C1492">
        <v>49</v>
      </c>
      <c r="D1492" t="s">
        <v>411</v>
      </c>
      <c r="E1492">
        <v>44120.59</v>
      </c>
    </row>
    <row r="1493" spans="1:5" x14ac:dyDescent="0.3">
      <c r="A1493" t="s">
        <v>55</v>
      </c>
      <c r="B1493" s="143">
        <v>43554</v>
      </c>
      <c r="C1493">
        <v>49</v>
      </c>
      <c r="D1493" t="s">
        <v>400</v>
      </c>
      <c r="E1493">
        <v>47674636.210000001</v>
      </c>
    </row>
    <row r="1494" spans="1:5" x14ac:dyDescent="0.3">
      <c r="A1494" t="s">
        <v>55</v>
      </c>
      <c r="B1494" s="143">
        <v>43554</v>
      </c>
      <c r="C1494">
        <v>49</v>
      </c>
      <c r="D1494" t="s">
        <v>401</v>
      </c>
      <c r="E1494">
        <v>2760078.2</v>
      </c>
    </row>
    <row r="1495" spans="1:5" x14ac:dyDescent="0.3">
      <c r="A1495" t="s">
        <v>55</v>
      </c>
      <c r="B1495" s="143">
        <v>43554</v>
      </c>
      <c r="C1495">
        <v>49</v>
      </c>
      <c r="D1495" t="s">
        <v>402</v>
      </c>
      <c r="E1495">
        <v>11432786.82</v>
      </c>
    </row>
    <row r="1496" spans="1:5" x14ac:dyDescent="0.3">
      <c r="A1496" t="s">
        <v>55</v>
      </c>
      <c r="B1496" s="143">
        <v>43554</v>
      </c>
      <c r="C1496">
        <v>49</v>
      </c>
      <c r="D1496" t="s">
        <v>403</v>
      </c>
      <c r="E1496">
        <v>18080240.829999998</v>
      </c>
    </row>
    <row r="1497" spans="1:5" x14ac:dyDescent="0.3">
      <c r="A1497" t="s">
        <v>55</v>
      </c>
      <c r="B1497" s="143">
        <v>43554</v>
      </c>
      <c r="C1497">
        <v>49</v>
      </c>
      <c r="D1497" t="s">
        <v>404</v>
      </c>
      <c r="E1497">
        <v>20934091.190000001</v>
      </c>
    </row>
    <row r="1498" spans="1:5" x14ac:dyDescent="0.3">
      <c r="A1498" t="s">
        <v>55</v>
      </c>
      <c r="B1498" s="143">
        <v>43554</v>
      </c>
      <c r="C1498">
        <v>49</v>
      </c>
      <c r="D1498" t="s">
        <v>405</v>
      </c>
      <c r="E1498">
        <v>28036.06</v>
      </c>
    </row>
    <row r="1499" spans="1:5" x14ac:dyDescent="0.3">
      <c r="A1499" t="s">
        <v>55</v>
      </c>
      <c r="B1499" s="143">
        <v>43554</v>
      </c>
      <c r="C1499">
        <v>49</v>
      </c>
      <c r="D1499" t="s">
        <v>406</v>
      </c>
      <c r="E1499">
        <v>36180267.140000001</v>
      </c>
    </row>
    <row r="1500" spans="1:5" x14ac:dyDescent="0.3">
      <c r="A1500" t="s">
        <v>55</v>
      </c>
      <c r="B1500" s="143">
        <v>43554</v>
      </c>
      <c r="C1500">
        <v>49</v>
      </c>
      <c r="D1500" t="s">
        <v>407</v>
      </c>
      <c r="E1500">
        <v>1391044.96</v>
      </c>
    </row>
    <row r="1501" spans="1:5" x14ac:dyDescent="0.3">
      <c r="A1501" t="s">
        <v>55</v>
      </c>
      <c r="B1501" s="143">
        <v>43554</v>
      </c>
      <c r="C1501">
        <v>49</v>
      </c>
      <c r="D1501" t="s">
        <v>408</v>
      </c>
      <c r="E1501">
        <v>5478935.8700000001</v>
      </c>
    </row>
    <row r="1502" spans="1:5" x14ac:dyDescent="0.3">
      <c r="A1502" t="s">
        <v>55</v>
      </c>
      <c r="B1502" s="143">
        <v>43554</v>
      </c>
      <c r="C1502">
        <v>49</v>
      </c>
      <c r="D1502" t="s">
        <v>409</v>
      </c>
      <c r="E1502">
        <v>7250632.9000000004</v>
      </c>
    </row>
    <row r="1503" spans="1:5" x14ac:dyDescent="0.3">
      <c r="A1503" t="s">
        <v>55</v>
      </c>
      <c r="B1503" s="143">
        <v>43554</v>
      </c>
      <c r="C1503">
        <v>49</v>
      </c>
      <c r="D1503" t="s">
        <v>410</v>
      </c>
      <c r="E1503">
        <v>5033692.87</v>
      </c>
    </row>
    <row r="1504" spans="1:5" x14ac:dyDescent="0.3">
      <c r="A1504" t="s">
        <v>55</v>
      </c>
      <c r="B1504" s="143">
        <v>43554</v>
      </c>
      <c r="C1504">
        <v>49</v>
      </c>
      <c r="D1504" t="s">
        <v>411</v>
      </c>
      <c r="E1504">
        <v>83055.820000000007</v>
      </c>
    </row>
    <row r="1505" spans="1:5" x14ac:dyDescent="0.3">
      <c r="A1505" t="s">
        <v>55</v>
      </c>
      <c r="B1505" s="143">
        <v>43582</v>
      </c>
      <c r="C1505">
        <v>49</v>
      </c>
      <c r="D1505" t="s">
        <v>400</v>
      </c>
      <c r="E1505">
        <v>43971577.299999997</v>
      </c>
    </row>
    <row r="1506" spans="1:5" x14ac:dyDescent="0.3">
      <c r="A1506" t="s">
        <v>55</v>
      </c>
      <c r="B1506" s="143">
        <v>43582</v>
      </c>
      <c r="C1506">
        <v>49</v>
      </c>
      <c r="D1506" t="s">
        <v>401</v>
      </c>
      <c r="E1506">
        <v>2714380.5</v>
      </c>
    </row>
    <row r="1507" spans="1:5" x14ac:dyDescent="0.3">
      <c r="A1507" t="s">
        <v>55</v>
      </c>
      <c r="B1507" s="143">
        <v>43582</v>
      </c>
      <c r="C1507">
        <v>49</v>
      </c>
      <c r="D1507" t="s">
        <v>402</v>
      </c>
      <c r="E1507">
        <v>10087618.560000001</v>
      </c>
    </row>
    <row r="1508" spans="1:5" x14ac:dyDescent="0.3">
      <c r="A1508" t="s">
        <v>55</v>
      </c>
      <c r="B1508" s="143">
        <v>43582</v>
      </c>
      <c r="C1508">
        <v>49</v>
      </c>
      <c r="D1508" t="s">
        <v>403</v>
      </c>
      <c r="E1508">
        <v>16624357.73</v>
      </c>
    </row>
    <row r="1509" spans="1:5" x14ac:dyDescent="0.3">
      <c r="A1509" t="s">
        <v>55</v>
      </c>
      <c r="B1509" s="143">
        <v>43582</v>
      </c>
      <c r="C1509">
        <v>49</v>
      </c>
      <c r="D1509" t="s">
        <v>404</v>
      </c>
      <c r="E1509">
        <v>19410992.079999998</v>
      </c>
    </row>
    <row r="1510" spans="1:5" x14ac:dyDescent="0.3">
      <c r="A1510" t="s">
        <v>55</v>
      </c>
      <c r="B1510" s="143">
        <v>43582</v>
      </c>
      <c r="C1510">
        <v>49</v>
      </c>
      <c r="D1510" t="s">
        <v>405</v>
      </c>
      <c r="E1510">
        <v>24644.41</v>
      </c>
    </row>
    <row r="1511" spans="1:5" x14ac:dyDescent="0.3">
      <c r="A1511" t="s">
        <v>55</v>
      </c>
      <c r="B1511" s="143">
        <v>43582</v>
      </c>
      <c r="C1511">
        <v>49</v>
      </c>
      <c r="D1511" t="s">
        <v>406</v>
      </c>
      <c r="E1511">
        <v>32057050.129999999</v>
      </c>
    </row>
    <row r="1512" spans="1:5" x14ac:dyDescent="0.3">
      <c r="A1512" t="s">
        <v>55</v>
      </c>
      <c r="B1512" s="143">
        <v>43582</v>
      </c>
      <c r="C1512">
        <v>49</v>
      </c>
      <c r="D1512" t="s">
        <v>407</v>
      </c>
      <c r="E1512">
        <v>2684382.66</v>
      </c>
    </row>
    <row r="1513" spans="1:5" x14ac:dyDescent="0.3">
      <c r="A1513" t="s">
        <v>55</v>
      </c>
      <c r="B1513" s="143">
        <v>43582</v>
      </c>
      <c r="C1513">
        <v>49</v>
      </c>
      <c r="D1513" t="s">
        <v>408</v>
      </c>
      <c r="E1513">
        <v>4677909.72</v>
      </c>
    </row>
    <row r="1514" spans="1:5" x14ac:dyDescent="0.3">
      <c r="A1514" t="s">
        <v>55</v>
      </c>
      <c r="B1514" s="143">
        <v>43582</v>
      </c>
      <c r="C1514">
        <v>49</v>
      </c>
      <c r="D1514" t="s">
        <v>409</v>
      </c>
      <c r="E1514">
        <v>6679212.4500000002</v>
      </c>
    </row>
    <row r="1515" spans="1:5" x14ac:dyDescent="0.3">
      <c r="A1515" t="s">
        <v>55</v>
      </c>
      <c r="B1515" s="143">
        <v>43582</v>
      </c>
      <c r="C1515">
        <v>49</v>
      </c>
      <c r="D1515" t="s">
        <v>410</v>
      </c>
      <c r="E1515">
        <v>4438890.76</v>
      </c>
    </row>
    <row r="1516" spans="1:5" x14ac:dyDescent="0.3">
      <c r="A1516" t="s">
        <v>55</v>
      </c>
      <c r="B1516" s="143">
        <v>43582</v>
      </c>
      <c r="C1516">
        <v>49</v>
      </c>
      <c r="D1516" t="s">
        <v>411</v>
      </c>
      <c r="E1516">
        <v>151726.63</v>
      </c>
    </row>
    <row r="1517" spans="1:5" x14ac:dyDescent="0.3">
      <c r="A1517" t="s">
        <v>55</v>
      </c>
      <c r="B1517" s="143">
        <v>43610</v>
      </c>
      <c r="C1517">
        <v>49</v>
      </c>
      <c r="D1517" t="s">
        <v>400</v>
      </c>
      <c r="E1517">
        <v>40843850.549999997</v>
      </c>
    </row>
    <row r="1518" spans="1:5" x14ac:dyDescent="0.3">
      <c r="A1518" t="s">
        <v>55</v>
      </c>
      <c r="B1518" s="143">
        <v>43610</v>
      </c>
      <c r="C1518">
        <v>49</v>
      </c>
      <c r="D1518" t="s">
        <v>401</v>
      </c>
      <c r="E1518">
        <v>2925579.98</v>
      </c>
    </row>
    <row r="1519" spans="1:5" x14ac:dyDescent="0.3">
      <c r="A1519" t="s">
        <v>55</v>
      </c>
      <c r="B1519" s="143">
        <v>43610</v>
      </c>
      <c r="C1519">
        <v>49</v>
      </c>
      <c r="D1519" t="s">
        <v>402</v>
      </c>
      <c r="E1519">
        <v>9922477.9600000009</v>
      </c>
    </row>
    <row r="1520" spans="1:5" x14ac:dyDescent="0.3">
      <c r="A1520" t="s">
        <v>55</v>
      </c>
      <c r="B1520" s="143">
        <v>43610</v>
      </c>
      <c r="C1520">
        <v>49</v>
      </c>
      <c r="D1520" t="s">
        <v>403</v>
      </c>
      <c r="E1520">
        <v>17767420.91</v>
      </c>
    </row>
    <row r="1521" spans="1:5" x14ac:dyDescent="0.3">
      <c r="A1521" t="s">
        <v>55</v>
      </c>
      <c r="B1521" s="143">
        <v>43610</v>
      </c>
      <c r="C1521">
        <v>49</v>
      </c>
      <c r="D1521" t="s">
        <v>404</v>
      </c>
      <c r="E1521">
        <v>22608643.219999999</v>
      </c>
    </row>
    <row r="1522" spans="1:5" x14ac:dyDescent="0.3">
      <c r="A1522" t="s">
        <v>55</v>
      </c>
      <c r="B1522" s="143">
        <v>43610</v>
      </c>
      <c r="C1522">
        <v>49</v>
      </c>
      <c r="D1522" t="s">
        <v>406</v>
      </c>
      <c r="E1522">
        <v>23869209.27</v>
      </c>
    </row>
    <row r="1523" spans="1:5" x14ac:dyDescent="0.3">
      <c r="A1523" t="s">
        <v>55</v>
      </c>
      <c r="B1523" s="143">
        <v>43610</v>
      </c>
      <c r="C1523">
        <v>49</v>
      </c>
      <c r="D1523" t="s">
        <v>407</v>
      </c>
      <c r="E1523">
        <v>1487031.09</v>
      </c>
    </row>
    <row r="1524" spans="1:5" x14ac:dyDescent="0.3">
      <c r="A1524" t="s">
        <v>55</v>
      </c>
      <c r="B1524" s="143">
        <v>43610</v>
      </c>
      <c r="C1524">
        <v>49</v>
      </c>
      <c r="D1524" t="s">
        <v>408</v>
      </c>
      <c r="E1524">
        <v>3281357.8</v>
      </c>
    </row>
    <row r="1525" spans="1:5" x14ac:dyDescent="0.3">
      <c r="A1525" t="s">
        <v>55</v>
      </c>
      <c r="B1525" s="143">
        <v>43610</v>
      </c>
      <c r="C1525">
        <v>49</v>
      </c>
      <c r="D1525" t="s">
        <v>409</v>
      </c>
      <c r="E1525">
        <v>5376709.6699999999</v>
      </c>
    </row>
    <row r="1526" spans="1:5" x14ac:dyDescent="0.3">
      <c r="A1526" t="s">
        <v>55</v>
      </c>
      <c r="B1526" s="143">
        <v>43610</v>
      </c>
      <c r="C1526">
        <v>49</v>
      </c>
      <c r="D1526" t="s">
        <v>410</v>
      </c>
      <c r="E1526">
        <v>4351068.5999999996</v>
      </c>
    </row>
    <row r="1527" spans="1:5" x14ac:dyDescent="0.3">
      <c r="A1527" t="s">
        <v>55</v>
      </c>
      <c r="B1527" s="143">
        <v>43610</v>
      </c>
      <c r="C1527">
        <v>49</v>
      </c>
      <c r="D1527" t="s">
        <v>411</v>
      </c>
      <c r="E1527">
        <v>565575.81999999995</v>
      </c>
    </row>
    <row r="1528" spans="1:5" x14ac:dyDescent="0.3">
      <c r="A1528" t="s">
        <v>55</v>
      </c>
      <c r="B1528" s="143">
        <v>43645</v>
      </c>
      <c r="C1528">
        <v>49</v>
      </c>
      <c r="D1528" t="s">
        <v>400</v>
      </c>
      <c r="E1528">
        <v>35193806.82</v>
      </c>
    </row>
    <row r="1529" spans="1:5" x14ac:dyDescent="0.3">
      <c r="A1529" t="s">
        <v>55</v>
      </c>
      <c r="B1529" s="143">
        <v>43645</v>
      </c>
      <c r="C1529">
        <v>49</v>
      </c>
      <c r="D1529" t="s">
        <v>401</v>
      </c>
      <c r="E1529">
        <v>2290566.9700000002</v>
      </c>
    </row>
    <row r="1530" spans="1:5" x14ac:dyDescent="0.3">
      <c r="A1530" t="s">
        <v>55</v>
      </c>
      <c r="B1530" s="143">
        <v>43645</v>
      </c>
      <c r="C1530">
        <v>49</v>
      </c>
      <c r="D1530" t="s">
        <v>402</v>
      </c>
      <c r="E1530">
        <v>7924451.46</v>
      </c>
    </row>
    <row r="1531" spans="1:5" x14ac:dyDescent="0.3">
      <c r="A1531" t="s">
        <v>55</v>
      </c>
      <c r="B1531" s="143">
        <v>43645</v>
      </c>
      <c r="C1531">
        <v>49</v>
      </c>
      <c r="D1531" t="s">
        <v>403</v>
      </c>
      <c r="E1531">
        <v>14074902.4</v>
      </c>
    </row>
    <row r="1532" spans="1:5" x14ac:dyDescent="0.3">
      <c r="A1532" t="s">
        <v>55</v>
      </c>
      <c r="B1532" s="143">
        <v>43645</v>
      </c>
      <c r="C1532">
        <v>49</v>
      </c>
      <c r="D1532" t="s">
        <v>404</v>
      </c>
      <c r="E1532">
        <v>17377232.420000002</v>
      </c>
    </row>
    <row r="1533" spans="1:5" x14ac:dyDescent="0.3">
      <c r="A1533" t="s">
        <v>55</v>
      </c>
      <c r="B1533" s="143">
        <v>43645</v>
      </c>
      <c r="C1533">
        <v>49</v>
      </c>
      <c r="D1533" t="s">
        <v>405</v>
      </c>
      <c r="E1533">
        <v>31925.52</v>
      </c>
    </row>
    <row r="1534" spans="1:5" x14ac:dyDescent="0.3">
      <c r="A1534" t="s">
        <v>55</v>
      </c>
      <c r="B1534" s="143">
        <v>43645</v>
      </c>
      <c r="C1534">
        <v>49</v>
      </c>
      <c r="D1534" t="s">
        <v>406</v>
      </c>
      <c r="E1534">
        <v>15823810.369999999</v>
      </c>
    </row>
    <row r="1535" spans="1:5" x14ac:dyDescent="0.3">
      <c r="A1535" t="s">
        <v>55</v>
      </c>
      <c r="B1535" s="143">
        <v>43645</v>
      </c>
      <c r="C1535">
        <v>49</v>
      </c>
      <c r="D1535" t="s">
        <v>407</v>
      </c>
      <c r="E1535">
        <v>2127939.02</v>
      </c>
    </row>
    <row r="1536" spans="1:5" x14ac:dyDescent="0.3">
      <c r="A1536" t="s">
        <v>55</v>
      </c>
      <c r="B1536" s="143">
        <v>43645</v>
      </c>
      <c r="C1536">
        <v>49</v>
      </c>
      <c r="D1536" t="s">
        <v>408</v>
      </c>
      <c r="E1536">
        <v>1816353.84</v>
      </c>
    </row>
    <row r="1537" spans="1:5" x14ac:dyDescent="0.3">
      <c r="A1537" t="s">
        <v>55</v>
      </c>
      <c r="B1537" s="143">
        <v>43645</v>
      </c>
      <c r="C1537">
        <v>49</v>
      </c>
      <c r="D1537" t="s">
        <v>409</v>
      </c>
      <c r="E1537">
        <v>3311699.8</v>
      </c>
    </row>
    <row r="1538" spans="1:5" x14ac:dyDescent="0.3">
      <c r="A1538" t="s">
        <v>55</v>
      </c>
      <c r="B1538" s="143">
        <v>43645</v>
      </c>
      <c r="C1538">
        <v>49</v>
      </c>
      <c r="D1538" t="s">
        <v>410</v>
      </c>
      <c r="E1538">
        <v>2838548.63</v>
      </c>
    </row>
    <row r="1539" spans="1:5" x14ac:dyDescent="0.3">
      <c r="A1539" t="s">
        <v>55</v>
      </c>
      <c r="B1539" s="143">
        <v>43645</v>
      </c>
      <c r="C1539">
        <v>49</v>
      </c>
      <c r="D1539" t="s">
        <v>411</v>
      </c>
      <c r="E1539">
        <v>282589.09000000003</v>
      </c>
    </row>
    <row r="1540" spans="1:5" x14ac:dyDescent="0.3">
      <c r="A1540" t="s">
        <v>55</v>
      </c>
      <c r="B1540" s="143">
        <v>43673</v>
      </c>
      <c r="C1540">
        <v>49</v>
      </c>
      <c r="D1540" t="s">
        <v>400</v>
      </c>
      <c r="E1540">
        <v>43502946.490000002</v>
      </c>
    </row>
    <row r="1541" spans="1:5" x14ac:dyDescent="0.3">
      <c r="A1541" t="s">
        <v>55</v>
      </c>
      <c r="B1541" s="143">
        <v>43673</v>
      </c>
      <c r="C1541">
        <v>49</v>
      </c>
      <c r="D1541" t="s">
        <v>401</v>
      </c>
      <c r="E1541">
        <v>2534082.44</v>
      </c>
    </row>
    <row r="1542" spans="1:5" x14ac:dyDescent="0.3">
      <c r="A1542" t="s">
        <v>55</v>
      </c>
      <c r="B1542" s="143">
        <v>43673</v>
      </c>
      <c r="C1542">
        <v>49</v>
      </c>
      <c r="D1542" t="s">
        <v>402</v>
      </c>
      <c r="E1542">
        <v>9040374.1999999993</v>
      </c>
    </row>
    <row r="1543" spans="1:5" x14ac:dyDescent="0.3">
      <c r="A1543" t="s">
        <v>55</v>
      </c>
      <c r="B1543" s="143">
        <v>43673</v>
      </c>
      <c r="C1543">
        <v>49</v>
      </c>
      <c r="D1543" t="s">
        <v>403</v>
      </c>
      <c r="E1543">
        <v>15420500.119999999</v>
      </c>
    </row>
    <row r="1544" spans="1:5" x14ac:dyDescent="0.3">
      <c r="A1544" t="s">
        <v>55</v>
      </c>
      <c r="B1544" s="143">
        <v>43673</v>
      </c>
      <c r="C1544">
        <v>49</v>
      </c>
      <c r="D1544" t="s">
        <v>404</v>
      </c>
      <c r="E1544">
        <v>19599598.379999999</v>
      </c>
    </row>
    <row r="1545" spans="1:5" x14ac:dyDescent="0.3">
      <c r="A1545" t="s">
        <v>55</v>
      </c>
      <c r="B1545" s="143">
        <v>43673</v>
      </c>
      <c r="C1545">
        <v>49</v>
      </c>
      <c r="D1545" t="s">
        <v>406</v>
      </c>
      <c r="E1545">
        <v>12853389.76</v>
      </c>
    </row>
    <row r="1546" spans="1:5" x14ac:dyDescent="0.3">
      <c r="A1546" t="s">
        <v>55</v>
      </c>
      <c r="B1546" s="143">
        <v>43673</v>
      </c>
      <c r="C1546">
        <v>49</v>
      </c>
      <c r="D1546" t="s">
        <v>407</v>
      </c>
      <c r="E1546">
        <v>1088858.58</v>
      </c>
    </row>
    <row r="1547" spans="1:5" x14ac:dyDescent="0.3">
      <c r="A1547" t="s">
        <v>55</v>
      </c>
      <c r="B1547" s="143">
        <v>43673</v>
      </c>
      <c r="C1547">
        <v>49</v>
      </c>
      <c r="D1547" t="s">
        <v>408</v>
      </c>
      <c r="E1547">
        <v>1315954.1599999999</v>
      </c>
    </row>
    <row r="1548" spans="1:5" x14ac:dyDescent="0.3">
      <c r="A1548" t="s">
        <v>55</v>
      </c>
      <c r="B1548" s="143">
        <v>43673</v>
      </c>
      <c r="C1548">
        <v>49</v>
      </c>
      <c r="D1548" t="s">
        <v>409</v>
      </c>
      <c r="E1548">
        <v>2619689.5699999998</v>
      </c>
    </row>
    <row r="1549" spans="1:5" x14ac:dyDescent="0.3">
      <c r="A1549" t="s">
        <v>55</v>
      </c>
      <c r="B1549" s="143">
        <v>43673</v>
      </c>
      <c r="C1549">
        <v>49</v>
      </c>
      <c r="D1549" t="s">
        <v>410</v>
      </c>
      <c r="E1549">
        <v>2347740.23</v>
      </c>
    </row>
    <row r="1550" spans="1:5" x14ac:dyDescent="0.3">
      <c r="A1550" t="s">
        <v>55</v>
      </c>
      <c r="B1550" s="143">
        <v>43673</v>
      </c>
      <c r="C1550">
        <v>49</v>
      </c>
      <c r="D1550" t="s">
        <v>411</v>
      </c>
      <c r="E1550">
        <v>572355.21</v>
      </c>
    </row>
    <row r="1551" spans="1:5" x14ac:dyDescent="0.3">
      <c r="A1551" t="s">
        <v>55</v>
      </c>
      <c r="B1551" s="143">
        <v>43708</v>
      </c>
      <c r="C1551">
        <v>49</v>
      </c>
      <c r="D1551" t="s">
        <v>400</v>
      </c>
      <c r="E1551">
        <v>58256133.5</v>
      </c>
    </row>
    <row r="1552" spans="1:5" x14ac:dyDescent="0.3">
      <c r="A1552" t="s">
        <v>55</v>
      </c>
      <c r="B1552" s="143">
        <v>43708</v>
      </c>
      <c r="C1552">
        <v>49</v>
      </c>
      <c r="D1552" t="s">
        <v>401</v>
      </c>
      <c r="E1552">
        <v>2907431.01</v>
      </c>
    </row>
    <row r="1553" spans="1:5" x14ac:dyDescent="0.3">
      <c r="A1553" t="s">
        <v>55</v>
      </c>
      <c r="B1553" s="143">
        <v>43708</v>
      </c>
      <c r="C1553">
        <v>49</v>
      </c>
      <c r="D1553" t="s">
        <v>402</v>
      </c>
      <c r="E1553">
        <v>11218486.48</v>
      </c>
    </row>
    <row r="1554" spans="1:5" x14ac:dyDescent="0.3">
      <c r="A1554" t="s">
        <v>55</v>
      </c>
      <c r="B1554" s="143">
        <v>43708</v>
      </c>
      <c r="C1554">
        <v>49</v>
      </c>
      <c r="D1554" t="s">
        <v>403</v>
      </c>
      <c r="E1554">
        <v>18308658.510000002</v>
      </c>
    </row>
    <row r="1555" spans="1:5" x14ac:dyDescent="0.3">
      <c r="A1555" t="s">
        <v>55</v>
      </c>
      <c r="B1555" s="143">
        <v>43708</v>
      </c>
      <c r="C1555">
        <v>49</v>
      </c>
      <c r="D1555" t="s">
        <v>404</v>
      </c>
      <c r="E1555">
        <v>23879971.949999999</v>
      </c>
    </row>
    <row r="1556" spans="1:5" x14ac:dyDescent="0.3">
      <c r="A1556" t="s">
        <v>55</v>
      </c>
      <c r="B1556" s="143">
        <v>43708</v>
      </c>
      <c r="C1556">
        <v>49</v>
      </c>
      <c r="D1556" t="s">
        <v>405</v>
      </c>
      <c r="E1556">
        <v>21583.21</v>
      </c>
    </row>
    <row r="1557" spans="1:5" x14ac:dyDescent="0.3">
      <c r="A1557" t="s">
        <v>55</v>
      </c>
      <c r="B1557" s="143">
        <v>43708</v>
      </c>
      <c r="C1557">
        <v>49</v>
      </c>
      <c r="D1557" t="s">
        <v>406</v>
      </c>
      <c r="E1557">
        <v>10820953.890000001</v>
      </c>
    </row>
    <row r="1558" spans="1:5" x14ac:dyDescent="0.3">
      <c r="A1558" t="s">
        <v>55</v>
      </c>
      <c r="B1558" s="143">
        <v>43708</v>
      </c>
      <c r="C1558">
        <v>49</v>
      </c>
      <c r="D1558" t="s">
        <v>407</v>
      </c>
      <c r="E1558">
        <v>500832.47</v>
      </c>
    </row>
    <row r="1559" spans="1:5" x14ac:dyDescent="0.3">
      <c r="A1559" t="s">
        <v>55</v>
      </c>
      <c r="B1559" s="143">
        <v>43708</v>
      </c>
      <c r="C1559">
        <v>49</v>
      </c>
      <c r="D1559" t="s">
        <v>408</v>
      </c>
      <c r="E1559">
        <v>1094889.77</v>
      </c>
    </row>
    <row r="1560" spans="1:5" x14ac:dyDescent="0.3">
      <c r="A1560" t="s">
        <v>55</v>
      </c>
      <c r="B1560" s="143">
        <v>43708</v>
      </c>
      <c r="C1560">
        <v>49</v>
      </c>
      <c r="D1560" t="s">
        <v>409</v>
      </c>
      <c r="E1560">
        <v>2347388.83</v>
      </c>
    </row>
    <row r="1561" spans="1:5" x14ac:dyDescent="0.3">
      <c r="A1561" t="s">
        <v>55</v>
      </c>
      <c r="B1561" s="143">
        <v>43708</v>
      </c>
      <c r="C1561">
        <v>49</v>
      </c>
      <c r="D1561" t="s">
        <v>410</v>
      </c>
      <c r="E1561">
        <v>2741400.04</v>
      </c>
    </row>
    <row r="1562" spans="1:5" x14ac:dyDescent="0.3">
      <c r="A1562" t="s">
        <v>55</v>
      </c>
      <c r="B1562" s="143">
        <v>43708</v>
      </c>
      <c r="C1562">
        <v>49</v>
      </c>
      <c r="D1562" t="s">
        <v>411</v>
      </c>
      <c r="E1562">
        <v>334236.14</v>
      </c>
    </row>
    <row r="1563" spans="1:5" x14ac:dyDescent="0.3">
      <c r="A1563" t="s">
        <v>55</v>
      </c>
      <c r="B1563" s="143">
        <v>43736</v>
      </c>
      <c r="C1563">
        <v>49</v>
      </c>
      <c r="D1563" t="s">
        <v>400</v>
      </c>
      <c r="E1563">
        <v>56870494.020000003</v>
      </c>
    </row>
    <row r="1564" spans="1:5" x14ac:dyDescent="0.3">
      <c r="A1564" t="s">
        <v>55</v>
      </c>
      <c r="B1564" s="143">
        <v>43736</v>
      </c>
      <c r="C1564">
        <v>49</v>
      </c>
      <c r="D1564" t="s">
        <v>401</v>
      </c>
      <c r="E1564">
        <v>2876292.32</v>
      </c>
    </row>
    <row r="1565" spans="1:5" x14ac:dyDescent="0.3">
      <c r="A1565" t="s">
        <v>55</v>
      </c>
      <c r="B1565" s="143">
        <v>43736</v>
      </c>
      <c r="C1565">
        <v>49</v>
      </c>
      <c r="D1565" t="s">
        <v>402</v>
      </c>
      <c r="E1565">
        <v>10276528.550000001</v>
      </c>
    </row>
    <row r="1566" spans="1:5" x14ac:dyDescent="0.3">
      <c r="A1566" t="s">
        <v>55</v>
      </c>
      <c r="B1566" s="143">
        <v>43736</v>
      </c>
      <c r="C1566">
        <v>49</v>
      </c>
      <c r="D1566" t="s">
        <v>403</v>
      </c>
      <c r="E1566">
        <v>16519528.470000001</v>
      </c>
    </row>
    <row r="1567" spans="1:5" x14ac:dyDescent="0.3">
      <c r="A1567" t="s">
        <v>55</v>
      </c>
      <c r="B1567" s="143">
        <v>43736</v>
      </c>
      <c r="C1567">
        <v>49</v>
      </c>
      <c r="D1567" t="s">
        <v>404</v>
      </c>
      <c r="E1567">
        <v>19156702.440000001</v>
      </c>
    </row>
    <row r="1568" spans="1:5" x14ac:dyDescent="0.3">
      <c r="A1568" t="s">
        <v>55</v>
      </c>
      <c r="B1568" s="143">
        <v>43736</v>
      </c>
      <c r="C1568">
        <v>49</v>
      </c>
      <c r="D1568" t="s">
        <v>405</v>
      </c>
      <c r="E1568">
        <v>140039.44</v>
      </c>
    </row>
    <row r="1569" spans="1:5" x14ac:dyDescent="0.3">
      <c r="A1569" t="s">
        <v>55</v>
      </c>
      <c r="B1569" s="143">
        <v>43736</v>
      </c>
      <c r="C1569">
        <v>49</v>
      </c>
      <c r="D1569" t="s">
        <v>406</v>
      </c>
      <c r="E1569">
        <v>10070266.32</v>
      </c>
    </row>
    <row r="1570" spans="1:5" x14ac:dyDescent="0.3">
      <c r="A1570" t="s">
        <v>55</v>
      </c>
      <c r="B1570" s="143">
        <v>43736</v>
      </c>
      <c r="C1570">
        <v>49</v>
      </c>
      <c r="D1570" t="s">
        <v>407</v>
      </c>
      <c r="E1570">
        <v>477199.2</v>
      </c>
    </row>
    <row r="1571" spans="1:5" x14ac:dyDescent="0.3">
      <c r="A1571" t="s">
        <v>55</v>
      </c>
      <c r="B1571" s="143">
        <v>43736</v>
      </c>
      <c r="C1571">
        <v>49</v>
      </c>
      <c r="D1571" t="s">
        <v>408</v>
      </c>
      <c r="E1571">
        <v>965720.14</v>
      </c>
    </row>
    <row r="1572" spans="1:5" x14ac:dyDescent="0.3">
      <c r="A1572" t="s">
        <v>55</v>
      </c>
      <c r="B1572" s="143">
        <v>43736</v>
      </c>
      <c r="C1572">
        <v>49</v>
      </c>
      <c r="D1572" t="s">
        <v>409</v>
      </c>
      <c r="E1572">
        <v>1988217.92</v>
      </c>
    </row>
    <row r="1573" spans="1:5" x14ac:dyDescent="0.3">
      <c r="A1573" t="s">
        <v>55</v>
      </c>
      <c r="B1573" s="143">
        <v>43736</v>
      </c>
      <c r="C1573">
        <v>49</v>
      </c>
      <c r="D1573" t="s">
        <v>410</v>
      </c>
      <c r="E1573">
        <v>1832766.26</v>
      </c>
    </row>
    <row r="1574" spans="1:5" x14ac:dyDescent="0.3">
      <c r="A1574" t="s">
        <v>55</v>
      </c>
      <c r="B1574" s="143">
        <v>43736</v>
      </c>
      <c r="C1574">
        <v>49</v>
      </c>
      <c r="D1574" t="s">
        <v>411</v>
      </c>
      <c r="E1574">
        <v>377069.79</v>
      </c>
    </row>
    <row r="1575" spans="1:5" x14ac:dyDescent="0.3">
      <c r="A1575" t="s">
        <v>55</v>
      </c>
      <c r="B1575" s="143">
        <v>43764</v>
      </c>
      <c r="C1575">
        <v>49</v>
      </c>
      <c r="D1575" t="s">
        <v>400</v>
      </c>
      <c r="E1575">
        <v>49996840.850000001</v>
      </c>
    </row>
    <row r="1576" spans="1:5" x14ac:dyDescent="0.3">
      <c r="A1576" t="s">
        <v>55</v>
      </c>
      <c r="B1576" s="143">
        <v>43764</v>
      </c>
      <c r="C1576">
        <v>49</v>
      </c>
      <c r="D1576" t="s">
        <v>401</v>
      </c>
      <c r="E1576">
        <v>2718307.3</v>
      </c>
    </row>
    <row r="1577" spans="1:5" x14ac:dyDescent="0.3">
      <c r="A1577" t="s">
        <v>55</v>
      </c>
      <c r="B1577" s="143">
        <v>43764</v>
      </c>
      <c r="C1577">
        <v>49</v>
      </c>
      <c r="D1577" t="s">
        <v>402</v>
      </c>
      <c r="E1577">
        <v>10577447.119999999</v>
      </c>
    </row>
    <row r="1578" spans="1:5" x14ac:dyDescent="0.3">
      <c r="A1578" t="s">
        <v>55</v>
      </c>
      <c r="B1578" s="143">
        <v>43764</v>
      </c>
      <c r="C1578">
        <v>49</v>
      </c>
      <c r="D1578" t="s">
        <v>403</v>
      </c>
      <c r="E1578">
        <v>17413226.91</v>
      </c>
    </row>
    <row r="1579" spans="1:5" x14ac:dyDescent="0.3">
      <c r="A1579" t="s">
        <v>55</v>
      </c>
      <c r="B1579" s="143">
        <v>43764</v>
      </c>
      <c r="C1579">
        <v>49</v>
      </c>
      <c r="D1579" t="s">
        <v>404</v>
      </c>
      <c r="E1579">
        <v>21628898.920000002</v>
      </c>
    </row>
    <row r="1580" spans="1:5" x14ac:dyDescent="0.3">
      <c r="A1580" t="s">
        <v>55</v>
      </c>
      <c r="B1580" s="143">
        <v>43764</v>
      </c>
      <c r="C1580">
        <v>49</v>
      </c>
      <c r="D1580" t="s">
        <v>405</v>
      </c>
      <c r="E1580">
        <v>32764.02</v>
      </c>
    </row>
    <row r="1581" spans="1:5" x14ac:dyDescent="0.3">
      <c r="A1581" t="s">
        <v>55</v>
      </c>
      <c r="B1581" s="143">
        <v>43764</v>
      </c>
      <c r="C1581">
        <v>49</v>
      </c>
      <c r="D1581" t="s">
        <v>406</v>
      </c>
      <c r="E1581">
        <v>11290062.07</v>
      </c>
    </row>
    <row r="1582" spans="1:5" x14ac:dyDescent="0.3">
      <c r="A1582" t="s">
        <v>55</v>
      </c>
      <c r="B1582" s="143">
        <v>43764</v>
      </c>
      <c r="C1582">
        <v>49</v>
      </c>
      <c r="D1582" t="s">
        <v>407</v>
      </c>
      <c r="E1582">
        <v>553952.81999999995</v>
      </c>
    </row>
    <row r="1583" spans="1:5" x14ac:dyDescent="0.3">
      <c r="A1583" t="s">
        <v>55</v>
      </c>
      <c r="B1583" s="143">
        <v>43764</v>
      </c>
      <c r="C1583">
        <v>49</v>
      </c>
      <c r="D1583" t="s">
        <v>408</v>
      </c>
      <c r="E1583">
        <v>1084195.71</v>
      </c>
    </row>
    <row r="1584" spans="1:5" x14ac:dyDescent="0.3">
      <c r="A1584" t="s">
        <v>55</v>
      </c>
      <c r="B1584" s="143">
        <v>43764</v>
      </c>
      <c r="C1584">
        <v>49</v>
      </c>
      <c r="D1584" t="s">
        <v>409</v>
      </c>
      <c r="E1584">
        <v>2434945.7400000002</v>
      </c>
    </row>
    <row r="1585" spans="1:5" x14ac:dyDescent="0.3">
      <c r="A1585" t="s">
        <v>55</v>
      </c>
      <c r="B1585" s="143">
        <v>43764</v>
      </c>
      <c r="C1585">
        <v>49</v>
      </c>
      <c r="D1585" t="s">
        <v>410</v>
      </c>
      <c r="E1585">
        <v>2841882</v>
      </c>
    </row>
    <row r="1586" spans="1:5" x14ac:dyDescent="0.3">
      <c r="A1586" t="s">
        <v>55</v>
      </c>
      <c r="B1586" s="143">
        <v>43764</v>
      </c>
      <c r="C1586">
        <v>49</v>
      </c>
      <c r="D1586" t="s">
        <v>411</v>
      </c>
      <c r="E1586">
        <v>233201.92000000001</v>
      </c>
    </row>
    <row r="1587" spans="1:5" x14ac:dyDescent="0.3">
      <c r="A1587" t="s">
        <v>55</v>
      </c>
      <c r="B1587" s="143">
        <v>43799</v>
      </c>
      <c r="C1587">
        <v>49</v>
      </c>
      <c r="D1587" t="s">
        <v>400</v>
      </c>
      <c r="E1587">
        <v>37735672.700000003</v>
      </c>
    </row>
    <row r="1588" spans="1:5" x14ac:dyDescent="0.3">
      <c r="A1588" t="s">
        <v>55</v>
      </c>
      <c r="B1588" s="143">
        <v>43799</v>
      </c>
      <c r="C1588">
        <v>49</v>
      </c>
      <c r="D1588" t="s">
        <v>401</v>
      </c>
      <c r="E1588">
        <v>2019485.16</v>
      </c>
    </row>
    <row r="1589" spans="1:5" x14ac:dyDescent="0.3">
      <c r="A1589" t="s">
        <v>55</v>
      </c>
      <c r="B1589" s="143">
        <v>43799</v>
      </c>
      <c r="C1589">
        <v>49</v>
      </c>
      <c r="D1589" t="s">
        <v>402</v>
      </c>
      <c r="E1589">
        <v>7968494.6299999999</v>
      </c>
    </row>
    <row r="1590" spans="1:5" x14ac:dyDescent="0.3">
      <c r="A1590" t="s">
        <v>55</v>
      </c>
      <c r="B1590" s="143">
        <v>43799</v>
      </c>
      <c r="C1590">
        <v>49</v>
      </c>
      <c r="D1590" t="s">
        <v>403</v>
      </c>
      <c r="E1590">
        <v>13080665.720000001</v>
      </c>
    </row>
    <row r="1591" spans="1:5" x14ac:dyDescent="0.3">
      <c r="A1591" t="s">
        <v>55</v>
      </c>
      <c r="B1591" s="143">
        <v>43799</v>
      </c>
      <c r="C1591">
        <v>49</v>
      </c>
      <c r="D1591" t="s">
        <v>404</v>
      </c>
      <c r="E1591">
        <v>18542621.420000002</v>
      </c>
    </row>
    <row r="1592" spans="1:5" x14ac:dyDescent="0.3">
      <c r="A1592" t="s">
        <v>55</v>
      </c>
      <c r="B1592" s="143">
        <v>43799</v>
      </c>
      <c r="C1592">
        <v>49</v>
      </c>
      <c r="D1592" t="s">
        <v>405</v>
      </c>
      <c r="E1592">
        <v>23402.880000000001</v>
      </c>
    </row>
    <row r="1593" spans="1:5" x14ac:dyDescent="0.3">
      <c r="A1593" t="s">
        <v>55</v>
      </c>
      <c r="B1593" s="143">
        <v>43799</v>
      </c>
      <c r="C1593">
        <v>49</v>
      </c>
      <c r="D1593" t="s">
        <v>406</v>
      </c>
      <c r="E1593">
        <v>12353209.26</v>
      </c>
    </row>
    <row r="1594" spans="1:5" x14ac:dyDescent="0.3">
      <c r="A1594" t="s">
        <v>55</v>
      </c>
      <c r="B1594" s="143">
        <v>43799</v>
      </c>
      <c r="C1594">
        <v>49</v>
      </c>
      <c r="D1594" t="s">
        <v>407</v>
      </c>
      <c r="E1594">
        <v>453458.14</v>
      </c>
    </row>
    <row r="1595" spans="1:5" x14ac:dyDescent="0.3">
      <c r="A1595" t="s">
        <v>55</v>
      </c>
      <c r="B1595" s="143">
        <v>43799</v>
      </c>
      <c r="C1595">
        <v>49</v>
      </c>
      <c r="D1595" t="s">
        <v>408</v>
      </c>
      <c r="E1595">
        <v>1198135.97</v>
      </c>
    </row>
    <row r="1596" spans="1:5" x14ac:dyDescent="0.3">
      <c r="A1596" t="s">
        <v>55</v>
      </c>
      <c r="B1596" s="143">
        <v>43799</v>
      </c>
      <c r="C1596">
        <v>49</v>
      </c>
      <c r="D1596" t="s">
        <v>409</v>
      </c>
      <c r="E1596">
        <v>2361970.15</v>
      </c>
    </row>
    <row r="1597" spans="1:5" x14ac:dyDescent="0.3">
      <c r="A1597" t="s">
        <v>55</v>
      </c>
      <c r="B1597" s="143">
        <v>43799</v>
      </c>
      <c r="C1597">
        <v>49</v>
      </c>
      <c r="D1597" t="s">
        <v>410</v>
      </c>
      <c r="E1597">
        <v>1984507.15</v>
      </c>
    </row>
    <row r="1598" spans="1:5" x14ac:dyDescent="0.3">
      <c r="A1598" t="s">
        <v>55</v>
      </c>
      <c r="B1598" s="143">
        <v>43799</v>
      </c>
      <c r="C1598">
        <v>49</v>
      </c>
      <c r="D1598" t="s">
        <v>411</v>
      </c>
      <c r="E1598">
        <v>85042.06</v>
      </c>
    </row>
    <row r="1599" spans="1:5" x14ac:dyDescent="0.3">
      <c r="A1599" t="s">
        <v>55</v>
      </c>
      <c r="B1599" s="143">
        <v>43820</v>
      </c>
      <c r="C1599">
        <v>49</v>
      </c>
      <c r="D1599" t="s">
        <v>400</v>
      </c>
      <c r="E1599">
        <v>44101852.109999999</v>
      </c>
    </row>
    <row r="1600" spans="1:5" x14ac:dyDescent="0.3">
      <c r="A1600" t="s">
        <v>55</v>
      </c>
      <c r="B1600" s="143">
        <v>43820</v>
      </c>
      <c r="C1600">
        <v>49</v>
      </c>
      <c r="D1600" t="s">
        <v>401</v>
      </c>
      <c r="E1600">
        <v>2239310.5699999998</v>
      </c>
    </row>
    <row r="1601" spans="1:5" x14ac:dyDescent="0.3">
      <c r="A1601" t="s">
        <v>55</v>
      </c>
      <c r="B1601" s="143">
        <v>43820</v>
      </c>
      <c r="C1601">
        <v>49</v>
      </c>
      <c r="D1601" t="s">
        <v>402</v>
      </c>
      <c r="E1601">
        <v>9099144.6600000001</v>
      </c>
    </row>
    <row r="1602" spans="1:5" x14ac:dyDescent="0.3">
      <c r="A1602" t="s">
        <v>55</v>
      </c>
      <c r="B1602" s="143">
        <v>43820</v>
      </c>
      <c r="C1602">
        <v>49</v>
      </c>
      <c r="D1602" t="s">
        <v>403</v>
      </c>
      <c r="E1602">
        <v>14628611.99</v>
      </c>
    </row>
    <row r="1603" spans="1:5" x14ac:dyDescent="0.3">
      <c r="A1603" t="s">
        <v>55</v>
      </c>
      <c r="B1603" s="143">
        <v>43820</v>
      </c>
      <c r="C1603">
        <v>49</v>
      </c>
      <c r="D1603" t="s">
        <v>404</v>
      </c>
      <c r="E1603">
        <v>18344493.09</v>
      </c>
    </row>
    <row r="1604" spans="1:5" x14ac:dyDescent="0.3">
      <c r="A1604" t="s">
        <v>55</v>
      </c>
      <c r="B1604" s="143">
        <v>43820</v>
      </c>
      <c r="C1604">
        <v>49</v>
      </c>
      <c r="D1604" t="s">
        <v>405</v>
      </c>
      <c r="E1604">
        <v>25762.16</v>
      </c>
    </row>
    <row r="1605" spans="1:5" x14ac:dyDescent="0.3">
      <c r="A1605" t="s">
        <v>55</v>
      </c>
      <c r="B1605" s="143">
        <v>43820</v>
      </c>
      <c r="C1605">
        <v>49</v>
      </c>
      <c r="D1605" t="s">
        <v>406</v>
      </c>
      <c r="E1605">
        <v>22396494.809999999</v>
      </c>
    </row>
    <row r="1606" spans="1:5" x14ac:dyDescent="0.3">
      <c r="A1606" t="s">
        <v>55</v>
      </c>
      <c r="B1606" s="143">
        <v>43820</v>
      </c>
      <c r="C1606">
        <v>49</v>
      </c>
      <c r="D1606" t="s">
        <v>407</v>
      </c>
      <c r="E1606">
        <v>724433.6</v>
      </c>
    </row>
    <row r="1607" spans="1:5" x14ac:dyDescent="0.3">
      <c r="A1607" t="s">
        <v>55</v>
      </c>
      <c r="B1607" s="143">
        <v>43820</v>
      </c>
      <c r="C1607">
        <v>49</v>
      </c>
      <c r="D1607" t="s">
        <v>408</v>
      </c>
      <c r="E1607">
        <v>2647049.7200000002</v>
      </c>
    </row>
    <row r="1608" spans="1:5" x14ac:dyDescent="0.3">
      <c r="A1608" t="s">
        <v>55</v>
      </c>
      <c r="B1608" s="143">
        <v>43820</v>
      </c>
      <c r="C1608">
        <v>49</v>
      </c>
      <c r="D1608" t="s">
        <v>409</v>
      </c>
      <c r="E1608">
        <v>4233004.59</v>
      </c>
    </row>
    <row r="1609" spans="1:5" x14ac:dyDescent="0.3">
      <c r="A1609" t="s">
        <v>55</v>
      </c>
      <c r="B1609" s="143">
        <v>43820</v>
      </c>
      <c r="C1609">
        <v>49</v>
      </c>
      <c r="D1609" t="s">
        <v>410</v>
      </c>
      <c r="E1609">
        <v>3803116.56</v>
      </c>
    </row>
    <row r="1610" spans="1:5" x14ac:dyDescent="0.3">
      <c r="A1610" t="s">
        <v>55</v>
      </c>
      <c r="B1610" s="143">
        <v>43820</v>
      </c>
      <c r="C1610">
        <v>49</v>
      </c>
      <c r="D1610" t="s">
        <v>411</v>
      </c>
      <c r="E1610">
        <v>354738.28</v>
      </c>
    </row>
    <row r="1611" spans="1:5" x14ac:dyDescent="0.3">
      <c r="A1611" t="s">
        <v>55</v>
      </c>
      <c r="B1611" s="143">
        <v>43855</v>
      </c>
      <c r="C1611">
        <v>49</v>
      </c>
      <c r="D1611" t="s">
        <v>400</v>
      </c>
      <c r="E1611">
        <v>52171134.390000001</v>
      </c>
    </row>
    <row r="1612" spans="1:5" x14ac:dyDescent="0.3">
      <c r="A1612" t="s">
        <v>55</v>
      </c>
      <c r="B1612" s="143">
        <v>43855</v>
      </c>
      <c r="C1612">
        <v>49</v>
      </c>
      <c r="D1612" t="s">
        <v>401</v>
      </c>
      <c r="E1612">
        <v>2814781.83</v>
      </c>
    </row>
    <row r="1613" spans="1:5" x14ac:dyDescent="0.3">
      <c r="A1613" t="s">
        <v>55</v>
      </c>
      <c r="B1613" s="143">
        <v>43855</v>
      </c>
      <c r="C1613">
        <v>49</v>
      </c>
      <c r="D1613" t="s">
        <v>402</v>
      </c>
      <c r="E1613">
        <v>11136759.369999999</v>
      </c>
    </row>
    <row r="1614" spans="1:5" x14ac:dyDescent="0.3">
      <c r="A1614" t="s">
        <v>55</v>
      </c>
      <c r="B1614" s="143">
        <v>43855</v>
      </c>
      <c r="C1614">
        <v>49</v>
      </c>
      <c r="D1614" t="s">
        <v>403</v>
      </c>
      <c r="E1614">
        <v>17937039.059999999</v>
      </c>
    </row>
    <row r="1615" spans="1:5" x14ac:dyDescent="0.3">
      <c r="A1615" t="s">
        <v>55</v>
      </c>
      <c r="B1615" s="143">
        <v>43855</v>
      </c>
      <c r="C1615">
        <v>49</v>
      </c>
      <c r="D1615" t="s">
        <v>404</v>
      </c>
      <c r="E1615">
        <v>21057974.359999999</v>
      </c>
    </row>
    <row r="1616" spans="1:5" x14ac:dyDescent="0.3">
      <c r="A1616" t="s">
        <v>55</v>
      </c>
      <c r="B1616" s="143">
        <v>43855</v>
      </c>
      <c r="C1616">
        <v>49</v>
      </c>
      <c r="D1616" t="s">
        <v>405</v>
      </c>
      <c r="E1616">
        <v>46565.84</v>
      </c>
    </row>
    <row r="1617" spans="1:5" x14ac:dyDescent="0.3">
      <c r="A1617" t="s">
        <v>55</v>
      </c>
      <c r="B1617" s="143">
        <v>43855</v>
      </c>
      <c r="C1617">
        <v>49</v>
      </c>
      <c r="D1617" t="s">
        <v>406</v>
      </c>
      <c r="E1617">
        <v>32303135.98</v>
      </c>
    </row>
    <row r="1618" spans="1:5" x14ac:dyDescent="0.3">
      <c r="A1618" t="s">
        <v>55</v>
      </c>
      <c r="B1618" s="143">
        <v>43855</v>
      </c>
      <c r="C1618">
        <v>49</v>
      </c>
      <c r="D1618" t="s">
        <v>407</v>
      </c>
      <c r="E1618">
        <v>1354511.6</v>
      </c>
    </row>
    <row r="1619" spans="1:5" x14ac:dyDescent="0.3">
      <c r="A1619" t="s">
        <v>55</v>
      </c>
      <c r="B1619" s="143">
        <v>43855</v>
      </c>
      <c r="C1619">
        <v>49</v>
      </c>
      <c r="D1619" t="s">
        <v>408</v>
      </c>
      <c r="E1619">
        <v>4724915.26</v>
      </c>
    </row>
    <row r="1620" spans="1:5" x14ac:dyDescent="0.3">
      <c r="A1620" t="s">
        <v>55</v>
      </c>
      <c r="B1620" s="143">
        <v>43855</v>
      </c>
      <c r="C1620">
        <v>49</v>
      </c>
      <c r="D1620" t="s">
        <v>409</v>
      </c>
      <c r="E1620">
        <v>6358230.6500000004</v>
      </c>
    </row>
    <row r="1621" spans="1:5" x14ac:dyDescent="0.3">
      <c r="A1621" t="s">
        <v>55</v>
      </c>
      <c r="B1621" s="143">
        <v>43855</v>
      </c>
      <c r="C1621">
        <v>49</v>
      </c>
      <c r="D1621" t="s">
        <v>410</v>
      </c>
      <c r="E1621">
        <v>4943783.0599999996</v>
      </c>
    </row>
    <row r="1622" spans="1:5" x14ac:dyDescent="0.3">
      <c r="A1622" t="s">
        <v>55</v>
      </c>
      <c r="B1622" s="143">
        <v>43855</v>
      </c>
      <c r="C1622">
        <v>49</v>
      </c>
      <c r="D1622" t="s">
        <v>411</v>
      </c>
      <c r="E1622">
        <v>7264.74</v>
      </c>
    </row>
    <row r="1623" spans="1:5" x14ac:dyDescent="0.3">
      <c r="A1623" t="s">
        <v>55</v>
      </c>
      <c r="B1623" s="143">
        <v>43890</v>
      </c>
      <c r="C1623">
        <v>49</v>
      </c>
      <c r="D1623" t="s">
        <v>400</v>
      </c>
      <c r="E1623">
        <v>48303048.93</v>
      </c>
    </row>
    <row r="1624" spans="1:5" x14ac:dyDescent="0.3">
      <c r="A1624" t="s">
        <v>55</v>
      </c>
      <c r="B1624" s="143">
        <v>43890</v>
      </c>
      <c r="C1624">
        <v>49</v>
      </c>
      <c r="D1624" t="s">
        <v>401</v>
      </c>
      <c r="E1624">
        <v>2844296.18</v>
      </c>
    </row>
    <row r="1625" spans="1:5" x14ac:dyDescent="0.3">
      <c r="A1625" t="s">
        <v>55</v>
      </c>
      <c r="B1625" s="143">
        <v>43890</v>
      </c>
      <c r="C1625">
        <v>49</v>
      </c>
      <c r="D1625" t="s">
        <v>402</v>
      </c>
      <c r="E1625">
        <v>10244498.060000001</v>
      </c>
    </row>
    <row r="1626" spans="1:5" x14ac:dyDescent="0.3">
      <c r="A1626" t="s">
        <v>55</v>
      </c>
      <c r="B1626" s="143">
        <v>43890</v>
      </c>
      <c r="C1626">
        <v>49</v>
      </c>
      <c r="D1626" t="s">
        <v>403</v>
      </c>
      <c r="E1626">
        <v>16502164.74</v>
      </c>
    </row>
    <row r="1627" spans="1:5" x14ac:dyDescent="0.3">
      <c r="A1627" t="s">
        <v>55</v>
      </c>
      <c r="B1627" s="143">
        <v>43890</v>
      </c>
      <c r="C1627">
        <v>49</v>
      </c>
      <c r="D1627" t="s">
        <v>404</v>
      </c>
      <c r="E1627">
        <v>19740121.870000001</v>
      </c>
    </row>
    <row r="1628" spans="1:5" x14ac:dyDescent="0.3">
      <c r="A1628" t="s">
        <v>55</v>
      </c>
      <c r="B1628" s="143">
        <v>43890</v>
      </c>
      <c r="C1628">
        <v>49</v>
      </c>
      <c r="D1628" t="s">
        <v>405</v>
      </c>
      <c r="E1628">
        <v>30127.18</v>
      </c>
    </row>
    <row r="1629" spans="1:5" x14ac:dyDescent="0.3">
      <c r="A1629" t="s">
        <v>55</v>
      </c>
      <c r="B1629" s="143">
        <v>43890</v>
      </c>
      <c r="C1629">
        <v>49</v>
      </c>
      <c r="D1629" t="s">
        <v>406</v>
      </c>
      <c r="E1629">
        <v>31488029.489999998</v>
      </c>
    </row>
    <row r="1630" spans="1:5" x14ac:dyDescent="0.3">
      <c r="A1630" t="s">
        <v>55</v>
      </c>
      <c r="B1630" s="143">
        <v>43890</v>
      </c>
      <c r="C1630">
        <v>49</v>
      </c>
      <c r="D1630" t="s">
        <v>407</v>
      </c>
      <c r="E1630">
        <v>2931678</v>
      </c>
    </row>
    <row r="1631" spans="1:5" x14ac:dyDescent="0.3">
      <c r="A1631" t="s">
        <v>55</v>
      </c>
      <c r="B1631" s="143">
        <v>43890</v>
      </c>
      <c r="C1631">
        <v>49</v>
      </c>
      <c r="D1631" t="s">
        <v>408</v>
      </c>
      <c r="E1631">
        <v>4495689.4000000004</v>
      </c>
    </row>
    <row r="1632" spans="1:5" x14ac:dyDescent="0.3">
      <c r="A1632" t="s">
        <v>55</v>
      </c>
      <c r="B1632" s="143">
        <v>43890</v>
      </c>
      <c r="C1632">
        <v>49</v>
      </c>
      <c r="D1632" t="s">
        <v>409</v>
      </c>
      <c r="E1632">
        <v>5867967.5599999996</v>
      </c>
    </row>
    <row r="1633" spans="1:5" x14ac:dyDescent="0.3">
      <c r="A1633" t="s">
        <v>55</v>
      </c>
      <c r="B1633" s="143">
        <v>43890</v>
      </c>
      <c r="C1633">
        <v>49</v>
      </c>
      <c r="D1633" t="s">
        <v>410</v>
      </c>
      <c r="E1633">
        <v>5258266</v>
      </c>
    </row>
    <row r="1634" spans="1:5" x14ac:dyDescent="0.3">
      <c r="A1634" t="s">
        <v>55</v>
      </c>
      <c r="B1634" s="143">
        <v>43890</v>
      </c>
      <c r="C1634">
        <v>49</v>
      </c>
      <c r="D1634" t="s">
        <v>411</v>
      </c>
      <c r="E1634">
        <v>13490.73</v>
      </c>
    </row>
    <row r="1635" spans="1:5" x14ac:dyDescent="0.3">
      <c r="A1635" t="s">
        <v>55</v>
      </c>
      <c r="B1635" s="143">
        <v>43918</v>
      </c>
      <c r="C1635">
        <v>49</v>
      </c>
      <c r="D1635" t="s">
        <v>400</v>
      </c>
      <c r="E1635">
        <v>48845205.200000003</v>
      </c>
    </row>
    <row r="1636" spans="1:5" x14ac:dyDescent="0.3">
      <c r="A1636" t="s">
        <v>55</v>
      </c>
      <c r="B1636" s="143">
        <v>43918</v>
      </c>
      <c r="C1636">
        <v>49</v>
      </c>
      <c r="D1636" t="s">
        <v>401</v>
      </c>
      <c r="E1636">
        <v>2376054.3199999998</v>
      </c>
    </row>
    <row r="1637" spans="1:5" x14ac:dyDescent="0.3">
      <c r="A1637" t="s">
        <v>55</v>
      </c>
      <c r="B1637" s="143">
        <v>43918</v>
      </c>
      <c r="C1637">
        <v>49</v>
      </c>
      <c r="D1637" t="s">
        <v>402</v>
      </c>
      <c r="E1637">
        <v>9905041.0800000001</v>
      </c>
    </row>
    <row r="1638" spans="1:5" x14ac:dyDescent="0.3">
      <c r="A1638" t="s">
        <v>55</v>
      </c>
      <c r="B1638" s="143">
        <v>43918</v>
      </c>
      <c r="C1638">
        <v>49</v>
      </c>
      <c r="D1638" t="s">
        <v>403</v>
      </c>
      <c r="E1638">
        <v>16748783.42</v>
      </c>
    </row>
    <row r="1639" spans="1:5" x14ac:dyDescent="0.3">
      <c r="A1639" t="s">
        <v>55</v>
      </c>
      <c r="B1639" s="143">
        <v>43918</v>
      </c>
      <c r="C1639">
        <v>49</v>
      </c>
      <c r="D1639" t="s">
        <v>404</v>
      </c>
      <c r="E1639">
        <v>19260255.57</v>
      </c>
    </row>
    <row r="1640" spans="1:5" x14ac:dyDescent="0.3">
      <c r="A1640" t="s">
        <v>55</v>
      </c>
      <c r="B1640" s="143">
        <v>43918</v>
      </c>
      <c r="C1640">
        <v>49</v>
      </c>
      <c r="D1640" t="s">
        <v>405</v>
      </c>
      <c r="E1640">
        <v>39953.129999999997</v>
      </c>
    </row>
    <row r="1641" spans="1:5" x14ac:dyDescent="0.3">
      <c r="A1641" t="s">
        <v>55</v>
      </c>
      <c r="B1641" s="143">
        <v>43918</v>
      </c>
      <c r="C1641">
        <v>49</v>
      </c>
      <c r="D1641" t="s">
        <v>406</v>
      </c>
      <c r="E1641">
        <v>32809496.09</v>
      </c>
    </row>
    <row r="1642" spans="1:5" x14ac:dyDescent="0.3">
      <c r="A1642" t="s">
        <v>55</v>
      </c>
      <c r="B1642" s="143">
        <v>43918</v>
      </c>
      <c r="C1642">
        <v>49</v>
      </c>
      <c r="D1642" t="s">
        <v>407</v>
      </c>
      <c r="E1642">
        <v>1078180.97</v>
      </c>
    </row>
    <row r="1643" spans="1:5" x14ac:dyDescent="0.3">
      <c r="A1643" t="s">
        <v>55</v>
      </c>
      <c r="B1643" s="143">
        <v>43918</v>
      </c>
      <c r="C1643">
        <v>49</v>
      </c>
      <c r="D1643" t="s">
        <v>408</v>
      </c>
      <c r="E1643">
        <v>4676193.21</v>
      </c>
    </row>
    <row r="1644" spans="1:5" x14ac:dyDescent="0.3">
      <c r="A1644" t="s">
        <v>55</v>
      </c>
      <c r="B1644" s="143">
        <v>43918</v>
      </c>
      <c r="C1644">
        <v>49</v>
      </c>
      <c r="D1644" t="s">
        <v>409</v>
      </c>
      <c r="E1644">
        <v>6152802.6200000001</v>
      </c>
    </row>
    <row r="1645" spans="1:5" x14ac:dyDescent="0.3">
      <c r="A1645" t="s">
        <v>55</v>
      </c>
      <c r="B1645" s="143">
        <v>43918</v>
      </c>
      <c r="C1645">
        <v>49</v>
      </c>
      <c r="D1645" t="s">
        <v>410</v>
      </c>
      <c r="E1645">
        <v>4693410.74</v>
      </c>
    </row>
    <row r="1646" spans="1:5" x14ac:dyDescent="0.3">
      <c r="A1646" t="s">
        <v>55</v>
      </c>
      <c r="B1646" s="143">
        <v>43918</v>
      </c>
      <c r="C1646">
        <v>49</v>
      </c>
      <c r="D1646" t="s">
        <v>411</v>
      </c>
      <c r="E1646">
        <v>30788.26</v>
      </c>
    </row>
    <row r="1647" spans="1:5" x14ac:dyDescent="0.3">
      <c r="A1647" t="s">
        <v>56</v>
      </c>
      <c r="B1647" s="143">
        <v>43554</v>
      </c>
      <c r="C1647">
        <v>49</v>
      </c>
      <c r="D1647" t="s">
        <v>400</v>
      </c>
      <c r="E1647">
        <v>338578</v>
      </c>
    </row>
    <row r="1648" spans="1:5" x14ac:dyDescent="0.3">
      <c r="A1648" t="s">
        <v>56</v>
      </c>
      <c r="B1648" s="143">
        <v>43554</v>
      </c>
      <c r="C1648">
        <v>49</v>
      </c>
      <c r="D1648" t="s">
        <v>401</v>
      </c>
      <c r="E1648">
        <v>27240</v>
      </c>
    </row>
    <row r="1649" spans="1:5" x14ac:dyDescent="0.3">
      <c r="A1649" t="s">
        <v>56</v>
      </c>
      <c r="B1649" s="143">
        <v>43554</v>
      </c>
      <c r="C1649">
        <v>49</v>
      </c>
      <c r="D1649" t="s">
        <v>402</v>
      </c>
      <c r="E1649">
        <v>48307</v>
      </c>
    </row>
    <row r="1650" spans="1:5" x14ac:dyDescent="0.3">
      <c r="A1650" t="s">
        <v>56</v>
      </c>
      <c r="B1650" s="143">
        <v>43554</v>
      </c>
      <c r="C1650">
        <v>49</v>
      </c>
      <c r="D1650" t="s">
        <v>403</v>
      </c>
      <c r="E1650">
        <v>8506</v>
      </c>
    </row>
    <row r="1651" spans="1:5" x14ac:dyDescent="0.3">
      <c r="A1651" t="s">
        <v>56</v>
      </c>
      <c r="B1651" s="143">
        <v>43554</v>
      </c>
      <c r="C1651">
        <v>49</v>
      </c>
      <c r="D1651" t="s">
        <v>404</v>
      </c>
      <c r="E1651">
        <v>1328</v>
      </c>
    </row>
    <row r="1652" spans="1:5" x14ac:dyDescent="0.3">
      <c r="A1652" t="s">
        <v>56</v>
      </c>
      <c r="B1652" s="143">
        <v>43554</v>
      </c>
      <c r="C1652">
        <v>49</v>
      </c>
      <c r="D1652" t="s">
        <v>405</v>
      </c>
      <c r="E1652">
        <v>4</v>
      </c>
    </row>
    <row r="1653" spans="1:5" x14ac:dyDescent="0.3">
      <c r="A1653" t="s">
        <v>56</v>
      </c>
      <c r="B1653" s="143">
        <v>43554</v>
      </c>
      <c r="C1653">
        <v>49</v>
      </c>
      <c r="D1653" t="s">
        <v>406</v>
      </c>
      <c r="E1653">
        <v>185198</v>
      </c>
    </row>
    <row r="1654" spans="1:5" x14ac:dyDescent="0.3">
      <c r="A1654" t="s">
        <v>56</v>
      </c>
      <c r="B1654" s="143">
        <v>43554</v>
      </c>
      <c r="C1654">
        <v>49</v>
      </c>
      <c r="D1654" t="s">
        <v>407</v>
      </c>
      <c r="E1654">
        <v>15994</v>
      </c>
    </row>
    <row r="1655" spans="1:5" x14ac:dyDescent="0.3">
      <c r="A1655" t="s">
        <v>56</v>
      </c>
      <c r="B1655" s="143">
        <v>43554</v>
      </c>
      <c r="C1655">
        <v>49</v>
      </c>
      <c r="D1655" t="s">
        <v>408</v>
      </c>
      <c r="E1655">
        <v>16683</v>
      </c>
    </row>
    <row r="1656" spans="1:5" x14ac:dyDescent="0.3">
      <c r="A1656" t="s">
        <v>56</v>
      </c>
      <c r="B1656" s="143">
        <v>43554</v>
      </c>
      <c r="C1656">
        <v>49</v>
      </c>
      <c r="D1656" t="s">
        <v>409</v>
      </c>
      <c r="E1656">
        <v>5123</v>
      </c>
    </row>
    <row r="1657" spans="1:5" x14ac:dyDescent="0.3">
      <c r="A1657" t="s">
        <v>56</v>
      </c>
      <c r="B1657" s="143">
        <v>43554</v>
      </c>
      <c r="C1657">
        <v>49</v>
      </c>
      <c r="D1657" t="s">
        <v>410</v>
      </c>
      <c r="E1657">
        <v>791</v>
      </c>
    </row>
    <row r="1658" spans="1:5" x14ac:dyDescent="0.3">
      <c r="A1658" t="s">
        <v>56</v>
      </c>
      <c r="B1658" s="143">
        <v>43554</v>
      </c>
      <c r="C1658">
        <v>49</v>
      </c>
      <c r="D1658" t="s">
        <v>411</v>
      </c>
      <c r="E1658">
        <v>53</v>
      </c>
    </row>
    <row r="1659" spans="1:5" x14ac:dyDescent="0.3">
      <c r="A1659" t="s">
        <v>56</v>
      </c>
      <c r="B1659" s="143">
        <v>43582</v>
      </c>
      <c r="C1659">
        <v>49</v>
      </c>
      <c r="D1659" t="s">
        <v>400</v>
      </c>
      <c r="E1659">
        <v>339770</v>
      </c>
    </row>
    <row r="1660" spans="1:5" x14ac:dyDescent="0.3">
      <c r="A1660" t="s">
        <v>56</v>
      </c>
      <c r="B1660" s="143">
        <v>43582</v>
      </c>
      <c r="C1660">
        <v>49</v>
      </c>
      <c r="D1660" t="s">
        <v>401</v>
      </c>
      <c r="E1660">
        <v>28400</v>
      </c>
    </row>
    <row r="1661" spans="1:5" x14ac:dyDescent="0.3">
      <c r="A1661" t="s">
        <v>56</v>
      </c>
      <c r="B1661" s="143">
        <v>43582</v>
      </c>
      <c r="C1661">
        <v>49</v>
      </c>
      <c r="D1661" t="s">
        <v>402</v>
      </c>
      <c r="E1661">
        <v>46945</v>
      </c>
    </row>
    <row r="1662" spans="1:5" x14ac:dyDescent="0.3">
      <c r="A1662" t="s">
        <v>56</v>
      </c>
      <c r="B1662" s="143">
        <v>43582</v>
      </c>
      <c r="C1662">
        <v>49</v>
      </c>
      <c r="D1662" t="s">
        <v>403</v>
      </c>
      <c r="E1662">
        <v>8665</v>
      </c>
    </row>
    <row r="1663" spans="1:5" x14ac:dyDescent="0.3">
      <c r="A1663" t="s">
        <v>56</v>
      </c>
      <c r="B1663" s="143">
        <v>43582</v>
      </c>
      <c r="C1663">
        <v>49</v>
      </c>
      <c r="D1663" t="s">
        <v>404</v>
      </c>
      <c r="E1663">
        <v>1298</v>
      </c>
    </row>
    <row r="1664" spans="1:5" x14ac:dyDescent="0.3">
      <c r="A1664" t="s">
        <v>56</v>
      </c>
      <c r="B1664" s="143">
        <v>43582</v>
      </c>
      <c r="C1664">
        <v>49</v>
      </c>
      <c r="D1664" t="s">
        <v>405</v>
      </c>
      <c r="E1664">
        <v>3</v>
      </c>
    </row>
    <row r="1665" spans="1:5" x14ac:dyDescent="0.3">
      <c r="A1665" t="s">
        <v>56</v>
      </c>
      <c r="B1665" s="143">
        <v>43582</v>
      </c>
      <c r="C1665">
        <v>49</v>
      </c>
      <c r="D1665" t="s">
        <v>406</v>
      </c>
      <c r="E1665">
        <v>185039</v>
      </c>
    </row>
    <row r="1666" spans="1:5" x14ac:dyDescent="0.3">
      <c r="A1666" t="s">
        <v>56</v>
      </c>
      <c r="B1666" s="143">
        <v>43582</v>
      </c>
      <c r="C1666">
        <v>49</v>
      </c>
      <c r="D1666" t="s">
        <v>407</v>
      </c>
      <c r="E1666">
        <v>22455</v>
      </c>
    </row>
    <row r="1667" spans="1:5" x14ac:dyDescent="0.3">
      <c r="A1667" t="s">
        <v>56</v>
      </c>
      <c r="B1667" s="143">
        <v>43582</v>
      </c>
      <c r="C1667">
        <v>49</v>
      </c>
      <c r="D1667" t="s">
        <v>408</v>
      </c>
      <c r="E1667">
        <v>16589</v>
      </c>
    </row>
    <row r="1668" spans="1:5" x14ac:dyDescent="0.3">
      <c r="A1668" t="s">
        <v>56</v>
      </c>
      <c r="B1668" s="143">
        <v>43582</v>
      </c>
      <c r="C1668">
        <v>49</v>
      </c>
      <c r="D1668" t="s">
        <v>409</v>
      </c>
      <c r="E1668">
        <v>5031</v>
      </c>
    </row>
    <row r="1669" spans="1:5" x14ac:dyDescent="0.3">
      <c r="A1669" t="s">
        <v>56</v>
      </c>
      <c r="B1669" s="143">
        <v>43582</v>
      </c>
      <c r="C1669">
        <v>49</v>
      </c>
      <c r="D1669" t="s">
        <v>410</v>
      </c>
      <c r="E1669">
        <v>801</v>
      </c>
    </row>
    <row r="1670" spans="1:5" x14ac:dyDescent="0.3">
      <c r="A1670" t="s">
        <v>56</v>
      </c>
      <c r="B1670" s="143">
        <v>43582</v>
      </c>
      <c r="C1670">
        <v>49</v>
      </c>
      <c r="D1670" t="s">
        <v>411</v>
      </c>
      <c r="E1670">
        <v>28</v>
      </c>
    </row>
    <row r="1671" spans="1:5" x14ac:dyDescent="0.3">
      <c r="A1671" t="s">
        <v>56</v>
      </c>
      <c r="B1671" s="143">
        <v>43610</v>
      </c>
      <c r="C1671">
        <v>49</v>
      </c>
      <c r="D1671" t="s">
        <v>400</v>
      </c>
      <c r="E1671">
        <v>350659</v>
      </c>
    </row>
    <row r="1672" spans="1:5" x14ac:dyDescent="0.3">
      <c r="A1672" t="s">
        <v>56</v>
      </c>
      <c r="B1672" s="143">
        <v>43610</v>
      </c>
      <c r="C1672">
        <v>49</v>
      </c>
      <c r="D1672" t="s">
        <v>401</v>
      </c>
      <c r="E1672">
        <v>30993</v>
      </c>
    </row>
    <row r="1673" spans="1:5" x14ac:dyDescent="0.3">
      <c r="A1673" t="s">
        <v>56</v>
      </c>
      <c r="B1673" s="143">
        <v>43610</v>
      </c>
      <c r="C1673">
        <v>49</v>
      </c>
      <c r="D1673" t="s">
        <v>402</v>
      </c>
      <c r="E1673">
        <v>50675</v>
      </c>
    </row>
    <row r="1674" spans="1:5" x14ac:dyDescent="0.3">
      <c r="A1674" t="s">
        <v>56</v>
      </c>
      <c r="B1674" s="143">
        <v>43610</v>
      </c>
      <c r="C1674">
        <v>49</v>
      </c>
      <c r="D1674" t="s">
        <v>403</v>
      </c>
      <c r="E1674">
        <v>9449</v>
      </c>
    </row>
    <row r="1675" spans="1:5" x14ac:dyDescent="0.3">
      <c r="A1675" t="s">
        <v>56</v>
      </c>
      <c r="B1675" s="143">
        <v>43610</v>
      </c>
      <c r="C1675">
        <v>49</v>
      </c>
      <c r="D1675" t="s">
        <v>404</v>
      </c>
      <c r="E1675">
        <v>1415</v>
      </c>
    </row>
    <row r="1676" spans="1:5" x14ac:dyDescent="0.3">
      <c r="A1676" t="s">
        <v>56</v>
      </c>
      <c r="B1676" s="143">
        <v>43610</v>
      </c>
      <c r="C1676">
        <v>49</v>
      </c>
      <c r="D1676" t="s">
        <v>406</v>
      </c>
      <c r="E1676">
        <v>189379</v>
      </c>
    </row>
    <row r="1677" spans="1:5" x14ac:dyDescent="0.3">
      <c r="A1677" t="s">
        <v>56</v>
      </c>
      <c r="B1677" s="143">
        <v>43610</v>
      </c>
      <c r="C1677">
        <v>49</v>
      </c>
      <c r="D1677" t="s">
        <v>407</v>
      </c>
      <c r="E1677">
        <v>18968</v>
      </c>
    </row>
    <row r="1678" spans="1:5" x14ac:dyDescent="0.3">
      <c r="A1678" t="s">
        <v>56</v>
      </c>
      <c r="B1678" s="143">
        <v>43610</v>
      </c>
      <c r="C1678">
        <v>49</v>
      </c>
      <c r="D1678" t="s">
        <v>408</v>
      </c>
      <c r="E1678">
        <v>18041</v>
      </c>
    </row>
    <row r="1679" spans="1:5" x14ac:dyDescent="0.3">
      <c r="A1679" t="s">
        <v>56</v>
      </c>
      <c r="B1679" s="143">
        <v>43610</v>
      </c>
      <c r="C1679">
        <v>49</v>
      </c>
      <c r="D1679" t="s">
        <v>409</v>
      </c>
      <c r="E1679">
        <v>5639</v>
      </c>
    </row>
    <row r="1680" spans="1:5" x14ac:dyDescent="0.3">
      <c r="A1680" t="s">
        <v>56</v>
      </c>
      <c r="B1680" s="143">
        <v>43610</v>
      </c>
      <c r="C1680">
        <v>49</v>
      </c>
      <c r="D1680" t="s">
        <v>410</v>
      </c>
      <c r="E1680">
        <v>915</v>
      </c>
    </row>
    <row r="1681" spans="1:5" x14ac:dyDescent="0.3">
      <c r="A1681" t="s">
        <v>56</v>
      </c>
      <c r="B1681" s="143">
        <v>43610</v>
      </c>
      <c r="C1681">
        <v>49</v>
      </c>
      <c r="D1681" t="s">
        <v>411</v>
      </c>
      <c r="E1681">
        <v>42</v>
      </c>
    </row>
    <row r="1682" spans="1:5" x14ac:dyDescent="0.3">
      <c r="A1682" t="s">
        <v>56</v>
      </c>
      <c r="B1682" s="143">
        <v>43645</v>
      </c>
      <c r="C1682">
        <v>49</v>
      </c>
      <c r="D1682" t="s">
        <v>400</v>
      </c>
      <c r="E1682">
        <v>317451</v>
      </c>
    </row>
    <row r="1683" spans="1:5" x14ac:dyDescent="0.3">
      <c r="A1683" t="s">
        <v>56</v>
      </c>
      <c r="B1683" s="143">
        <v>43645</v>
      </c>
      <c r="C1683">
        <v>49</v>
      </c>
      <c r="D1683" t="s">
        <v>401</v>
      </c>
      <c r="E1683">
        <v>27410</v>
      </c>
    </row>
    <row r="1684" spans="1:5" x14ac:dyDescent="0.3">
      <c r="A1684" t="s">
        <v>56</v>
      </c>
      <c r="B1684" s="143">
        <v>43645</v>
      </c>
      <c r="C1684">
        <v>49</v>
      </c>
      <c r="D1684" t="s">
        <v>402</v>
      </c>
      <c r="E1684">
        <v>44399</v>
      </c>
    </row>
    <row r="1685" spans="1:5" x14ac:dyDescent="0.3">
      <c r="A1685" t="s">
        <v>56</v>
      </c>
      <c r="B1685" s="143">
        <v>43645</v>
      </c>
      <c r="C1685">
        <v>49</v>
      </c>
      <c r="D1685" t="s">
        <v>403</v>
      </c>
      <c r="E1685">
        <v>7990</v>
      </c>
    </row>
    <row r="1686" spans="1:5" x14ac:dyDescent="0.3">
      <c r="A1686" t="s">
        <v>56</v>
      </c>
      <c r="B1686" s="143">
        <v>43645</v>
      </c>
      <c r="C1686">
        <v>49</v>
      </c>
      <c r="D1686" t="s">
        <v>404</v>
      </c>
      <c r="E1686">
        <v>1290</v>
      </c>
    </row>
    <row r="1687" spans="1:5" x14ac:dyDescent="0.3">
      <c r="A1687" t="s">
        <v>56</v>
      </c>
      <c r="B1687" s="143">
        <v>43645</v>
      </c>
      <c r="C1687">
        <v>49</v>
      </c>
      <c r="D1687" t="s">
        <v>405</v>
      </c>
      <c r="E1687">
        <v>4</v>
      </c>
    </row>
    <row r="1688" spans="1:5" x14ac:dyDescent="0.3">
      <c r="A1688" t="s">
        <v>56</v>
      </c>
      <c r="B1688" s="143">
        <v>43645</v>
      </c>
      <c r="C1688">
        <v>49</v>
      </c>
      <c r="D1688" t="s">
        <v>406</v>
      </c>
      <c r="E1688">
        <v>171162</v>
      </c>
    </row>
    <row r="1689" spans="1:5" x14ac:dyDescent="0.3">
      <c r="A1689" t="s">
        <v>56</v>
      </c>
      <c r="B1689" s="143">
        <v>43645</v>
      </c>
      <c r="C1689">
        <v>49</v>
      </c>
      <c r="D1689" t="s">
        <v>407</v>
      </c>
      <c r="E1689">
        <v>23829</v>
      </c>
    </row>
    <row r="1690" spans="1:5" x14ac:dyDescent="0.3">
      <c r="A1690" t="s">
        <v>56</v>
      </c>
      <c r="B1690" s="143">
        <v>43645</v>
      </c>
      <c r="C1690">
        <v>49</v>
      </c>
      <c r="D1690" t="s">
        <v>408</v>
      </c>
      <c r="E1690">
        <v>15542</v>
      </c>
    </row>
    <row r="1691" spans="1:5" x14ac:dyDescent="0.3">
      <c r="A1691" t="s">
        <v>56</v>
      </c>
      <c r="B1691" s="143">
        <v>43645</v>
      </c>
      <c r="C1691">
        <v>49</v>
      </c>
      <c r="D1691" t="s">
        <v>409</v>
      </c>
      <c r="E1691">
        <v>4740</v>
      </c>
    </row>
    <row r="1692" spans="1:5" x14ac:dyDescent="0.3">
      <c r="A1692" t="s">
        <v>56</v>
      </c>
      <c r="B1692" s="143">
        <v>43645</v>
      </c>
      <c r="C1692">
        <v>49</v>
      </c>
      <c r="D1692" t="s">
        <v>410</v>
      </c>
      <c r="E1692">
        <v>825</v>
      </c>
    </row>
    <row r="1693" spans="1:5" x14ac:dyDescent="0.3">
      <c r="A1693" t="s">
        <v>56</v>
      </c>
      <c r="B1693" s="143">
        <v>43645</v>
      </c>
      <c r="C1693">
        <v>49</v>
      </c>
      <c r="D1693" t="s">
        <v>411</v>
      </c>
      <c r="E1693">
        <v>15</v>
      </c>
    </row>
    <row r="1694" spans="1:5" x14ac:dyDescent="0.3">
      <c r="A1694" t="s">
        <v>56</v>
      </c>
      <c r="B1694" s="143">
        <v>43673</v>
      </c>
      <c r="C1694">
        <v>49</v>
      </c>
      <c r="D1694" t="s">
        <v>400</v>
      </c>
      <c r="E1694">
        <v>367116</v>
      </c>
    </row>
    <row r="1695" spans="1:5" x14ac:dyDescent="0.3">
      <c r="A1695" t="s">
        <v>56</v>
      </c>
      <c r="B1695" s="143">
        <v>43673</v>
      </c>
      <c r="C1695">
        <v>49</v>
      </c>
      <c r="D1695" t="s">
        <v>401</v>
      </c>
      <c r="E1695">
        <v>31329</v>
      </c>
    </row>
    <row r="1696" spans="1:5" x14ac:dyDescent="0.3">
      <c r="A1696" t="s">
        <v>56</v>
      </c>
      <c r="B1696" s="143">
        <v>43673</v>
      </c>
      <c r="C1696">
        <v>49</v>
      </c>
      <c r="D1696" t="s">
        <v>402</v>
      </c>
      <c r="E1696">
        <v>48585</v>
      </c>
    </row>
    <row r="1697" spans="1:5" x14ac:dyDescent="0.3">
      <c r="A1697" t="s">
        <v>56</v>
      </c>
      <c r="B1697" s="143">
        <v>43673</v>
      </c>
      <c r="C1697">
        <v>49</v>
      </c>
      <c r="D1697" t="s">
        <v>403</v>
      </c>
      <c r="E1697">
        <v>8854</v>
      </c>
    </row>
    <row r="1698" spans="1:5" x14ac:dyDescent="0.3">
      <c r="A1698" t="s">
        <v>56</v>
      </c>
      <c r="B1698" s="143">
        <v>43673</v>
      </c>
      <c r="C1698">
        <v>49</v>
      </c>
      <c r="D1698" t="s">
        <v>404</v>
      </c>
      <c r="E1698">
        <v>1270</v>
      </c>
    </row>
    <row r="1699" spans="1:5" x14ac:dyDescent="0.3">
      <c r="A1699" t="s">
        <v>56</v>
      </c>
      <c r="B1699" s="143">
        <v>43673</v>
      </c>
      <c r="C1699">
        <v>49</v>
      </c>
      <c r="D1699" t="s">
        <v>405</v>
      </c>
      <c r="E1699">
        <v>3</v>
      </c>
    </row>
    <row r="1700" spans="1:5" x14ac:dyDescent="0.3">
      <c r="A1700" t="s">
        <v>56</v>
      </c>
      <c r="B1700" s="143">
        <v>43673</v>
      </c>
      <c r="C1700">
        <v>49</v>
      </c>
      <c r="D1700" t="s">
        <v>406</v>
      </c>
      <c r="E1700">
        <v>194813</v>
      </c>
    </row>
    <row r="1701" spans="1:5" x14ac:dyDescent="0.3">
      <c r="A1701" t="s">
        <v>56</v>
      </c>
      <c r="B1701" s="143">
        <v>43673</v>
      </c>
      <c r="C1701">
        <v>49</v>
      </c>
      <c r="D1701" t="s">
        <v>407</v>
      </c>
      <c r="E1701">
        <v>20927</v>
      </c>
    </row>
    <row r="1702" spans="1:5" x14ac:dyDescent="0.3">
      <c r="A1702" t="s">
        <v>56</v>
      </c>
      <c r="B1702" s="143">
        <v>43673</v>
      </c>
      <c r="C1702">
        <v>49</v>
      </c>
      <c r="D1702" t="s">
        <v>408</v>
      </c>
      <c r="E1702">
        <v>17534</v>
      </c>
    </row>
    <row r="1703" spans="1:5" x14ac:dyDescent="0.3">
      <c r="A1703" t="s">
        <v>56</v>
      </c>
      <c r="B1703" s="143">
        <v>43673</v>
      </c>
      <c r="C1703">
        <v>49</v>
      </c>
      <c r="D1703" t="s">
        <v>409</v>
      </c>
      <c r="E1703">
        <v>5503</v>
      </c>
    </row>
    <row r="1704" spans="1:5" x14ac:dyDescent="0.3">
      <c r="A1704" t="s">
        <v>56</v>
      </c>
      <c r="B1704" s="143">
        <v>43673</v>
      </c>
      <c r="C1704">
        <v>49</v>
      </c>
      <c r="D1704" t="s">
        <v>410</v>
      </c>
      <c r="E1704">
        <v>856</v>
      </c>
    </row>
    <row r="1705" spans="1:5" x14ac:dyDescent="0.3">
      <c r="A1705" t="s">
        <v>56</v>
      </c>
      <c r="B1705" s="143">
        <v>43673</v>
      </c>
      <c r="C1705">
        <v>49</v>
      </c>
      <c r="D1705" t="s">
        <v>411</v>
      </c>
      <c r="E1705">
        <v>55</v>
      </c>
    </row>
    <row r="1706" spans="1:5" x14ac:dyDescent="0.3">
      <c r="A1706" t="s">
        <v>56</v>
      </c>
      <c r="B1706" s="143">
        <v>43708</v>
      </c>
      <c r="C1706">
        <v>49</v>
      </c>
      <c r="D1706" t="s">
        <v>400</v>
      </c>
      <c r="E1706">
        <v>356160</v>
      </c>
    </row>
    <row r="1707" spans="1:5" x14ac:dyDescent="0.3">
      <c r="A1707" t="s">
        <v>56</v>
      </c>
      <c r="B1707" s="143">
        <v>43708</v>
      </c>
      <c r="C1707">
        <v>49</v>
      </c>
      <c r="D1707" t="s">
        <v>401</v>
      </c>
      <c r="E1707">
        <v>29539</v>
      </c>
    </row>
    <row r="1708" spans="1:5" x14ac:dyDescent="0.3">
      <c r="A1708" t="s">
        <v>56</v>
      </c>
      <c r="B1708" s="143">
        <v>43708</v>
      </c>
      <c r="C1708">
        <v>49</v>
      </c>
      <c r="D1708" t="s">
        <v>402</v>
      </c>
      <c r="E1708">
        <v>50772</v>
      </c>
    </row>
    <row r="1709" spans="1:5" x14ac:dyDescent="0.3">
      <c r="A1709" t="s">
        <v>56</v>
      </c>
      <c r="B1709" s="143">
        <v>43708</v>
      </c>
      <c r="C1709">
        <v>49</v>
      </c>
      <c r="D1709" t="s">
        <v>403</v>
      </c>
      <c r="E1709">
        <v>9024</v>
      </c>
    </row>
    <row r="1710" spans="1:5" x14ac:dyDescent="0.3">
      <c r="A1710" t="s">
        <v>56</v>
      </c>
      <c r="B1710" s="143">
        <v>43708</v>
      </c>
      <c r="C1710">
        <v>49</v>
      </c>
      <c r="D1710" t="s">
        <v>404</v>
      </c>
      <c r="E1710">
        <v>1348</v>
      </c>
    </row>
    <row r="1711" spans="1:5" x14ac:dyDescent="0.3">
      <c r="A1711" t="s">
        <v>56</v>
      </c>
      <c r="B1711" s="143">
        <v>43708</v>
      </c>
      <c r="C1711">
        <v>49</v>
      </c>
      <c r="D1711" t="s">
        <v>405</v>
      </c>
      <c r="E1711">
        <v>3</v>
      </c>
    </row>
    <row r="1712" spans="1:5" x14ac:dyDescent="0.3">
      <c r="A1712" t="s">
        <v>56</v>
      </c>
      <c r="B1712" s="143">
        <v>43708</v>
      </c>
      <c r="C1712">
        <v>49</v>
      </c>
      <c r="D1712" t="s">
        <v>406</v>
      </c>
      <c r="E1712">
        <v>188339</v>
      </c>
    </row>
    <row r="1713" spans="1:5" x14ac:dyDescent="0.3">
      <c r="A1713" t="s">
        <v>56</v>
      </c>
      <c r="B1713" s="143">
        <v>43708</v>
      </c>
      <c r="C1713">
        <v>49</v>
      </c>
      <c r="D1713" t="s">
        <v>407</v>
      </c>
      <c r="E1713">
        <v>17772</v>
      </c>
    </row>
    <row r="1714" spans="1:5" x14ac:dyDescent="0.3">
      <c r="A1714" t="s">
        <v>56</v>
      </c>
      <c r="B1714" s="143">
        <v>43708</v>
      </c>
      <c r="C1714">
        <v>49</v>
      </c>
      <c r="D1714" t="s">
        <v>408</v>
      </c>
      <c r="E1714">
        <v>17422</v>
      </c>
    </row>
    <row r="1715" spans="1:5" x14ac:dyDescent="0.3">
      <c r="A1715" t="s">
        <v>56</v>
      </c>
      <c r="B1715" s="143">
        <v>43708</v>
      </c>
      <c r="C1715">
        <v>49</v>
      </c>
      <c r="D1715" t="s">
        <v>409</v>
      </c>
      <c r="E1715">
        <v>5439</v>
      </c>
    </row>
    <row r="1716" spans="1:5" x14ac:dyDescent="0.3">
      <c r="A1716" t="s">
        <v>56</v>
      </c>
      <c r="B1716" s="143">
        <v>43708</v>
      </c>
      <c r="C1716">
        <v>49</v>
      </c>
      <c r="D1716" t="s">
        <v>410</v>
      </c>
      <c r="E1716">
        <v>890</v>
      </c>
    </row>
    <row r="1717" spans="1:5" x14ac:dyDescent="0.3">
      <c r="A1717" t="s">
        <v>56</v>
      </c>
      <c r="B1717" s="143">
        <v>43708</v>
      </c>
      <c r="C1717">
        <v>49</v>
      </c>
      <c r="D1717" t="s">
        <v>411</v>
      </c>
      <c r="E1717">
        <v>32</v>
      </c>
    </row>
    <row r="1718" spans="1:5" x14ac:dyDescent="0.3">
      <c r="A1718" t="s">
        <v>56</v>
      </c>
      <c r="B1718" s="143">
        <v>43736</v>
      </c>
      <c r="C1718">
        <v>49</v>
      </c>
      <c r="D1718" t="s">
        <v>400</v>
      </c>
      <c r="E1718">
        <v>350025</v>
      </c>
    </row>
    <row r="1719" spans="1:5" x14ac:dyDescent="0.3">
      <c r="A1719" t="s">
        <v>56</v>
      </c>
      <c r="B1719" s="143">
        <v>43736</v>
      </c>
      <c r="C1719">
        <v>49</v>
      </c>
      <c r="D1719" t="s">
        <v>401</v>
      </c>
      <c r="E1719">
        <v>28707</v>
      </c>
    </row>
    <row r="1720" spans="1:5" x14ac:dyDescent="0.3">
      <c r="A1720" t="s">
        <v>56</v>
      </c>
      <c r="B1720" s="143">
        <v>43736</v>
      </c>
      <c r="C1720">
        <v>49</v>
      </c>
      <c r="D1720" t="s">
        <v>402</v>
      </c>
      <c r="E1720">
        <v>44809</v>
      </c>
    </row>
    <row r="1721" spans="1:5" x14ac:dyDescent="0.3">
      <c r="A1721" t="s">
        <v>56</v>
      </c>
      <c r="B1721" s="143">
        <v>43736</v>
      </c>
      <c r="C1721">
        <v>49</v>
      </c>
      <c r="D1721" t="s">
        <v>403</v>
      </c>
      <c r="E1721">
        <v>8163</v>
      </c>
    </row>
    <row r="1722" spans="1:5" x14ac:dyDescent="0.3">
      <c r="A1722" t="s">
        <v>56</v>
      </c>
      <c r="B1722" s="143">
        <v>43736</v>
      </c>
      <c r="C1722">
        <v>49</v>
      </c>
      <c r="D1722" t="s">
        <v>404</v>
      </c>
      <c r="E1722">
        <v>1154</v>
      </c>
    </row>
    <row r="1723" spans="1:5" x14ac:dyDescent="0.3">
      <c r="A1723" t="s">
        <v>56</v>
      </c>
      <c r="B1723" s="143">
        <v>43736</v>
      </c>
      <c r="C1723">
        <v>49</v>
      </c>
      <c r="D1723" t="s">
        <v>405</v>
      </c>
      <c r="E1723">
        <v>3</v>
      </c>
    </row>
    <row r="1724" spans="1:5" x14ac:dyDescent="0.3">
      <c r="A1724" t="s">
        <v>56</v>
      </c>
      <c r="B1724" s="143">
        <v>43736</v>
      </c>
      <c r="C1724">
        <v>49</v>
      </c>
      <c r="D1724" t="s">
        <v>406</v>
      </c>
      <c r="E1724">
        <v>183726</v>
      </c>
    </row>
    <row r="1725" spans="1:5" x14ac:dyDescent="0.3">
      <c r="A1725" t="s">
        <v>56</v>
      </c>
      <c r="B1725" s="143">
        <v>43736</v>
      </c>
      <c r="C1725">
        <v>49</v>
      </c>
      <c r="D1725" t="s">
        <v>407</v>
      </c>
      <c r="E1725">
        <v>17573</v>
      </c>
    </row>
    <row r="1726" spans="1:5" x14ac:dyDescent="0.3">
      <c r="A1726" t="s">
        <v>56</v>
      </c>
      <c r="B1726" s="143">
        <v>43736</v>
      </c>
      <c r="C1726">
        <v>49</v>
      </c>
      <c r="D1726" t="s">
        <v>408</v>
      </c>
      <c r="E1726">
        <v>16048</v>
      </c>
    </row>
    <row r="1727" spans="1:5" x14ac:dyDescent="0.3">
      <c r="A1727" t="s">
        <v>56</v>
      </c>
      <c r="B1727" s="143">
        <v>43736</v>
      </c>
      <c r="C1727">
        <v>49</v>
      </c>
      <c r="D1727" t="s">
        <v>409</v>
      </c>
      <c r="E1727">
        <v>4789</v>
      </c>
    </row>
    <row r="1728" spans="1:5" x14ac:dyDescent="0.3">
      <c r="A1728" t="s">
        <v>56</v>
      </c>
      <c r="B1728" s="143">
        <v>43736</v>
      </c>
      <c r="C1728">
        <v>49</v>
      </c>
      <c r="D1728" t="s">
        <v>410</v>
      </c>
      <c r="E1728">
        <v>771</v>
      </c>
    </row>
    <row r="1729" spans="1:5" x14ac:dyDescent="0.3">
      <c r="A1729" t="s">
        <v>56</v>
      </c>
      <c r="B1729" s="143">
        <v>43736</v>
      </c>
      <c r="C1729">
        <v>49</v>
      </c>
      <c r="D1729" t="s">
        <v>411</v>
      </c>
      <c r="E1729">
        <v>33</v>
      </c>
    </row>
    <row r="1730" spans="1:5" x14ac:dyDescent="0.3">
      <c r="A1730" t="s">
        <v>56</v>
      </c>
      <c r="B1730" s="143">
        <v>43764</v>
      </c>
      <c r="C1730">
        <v>49</v>
      </c>
      <c r="D1730" t="s">
        <v>400</v>
      </c>
      <c r="E1730">
        <v>393786</v>
      </c>
    </row>
    <row r="1731" spans="1:5" x14ac:dyDescent="0.3">
      <c r="A1731" t="s">
        <v>56</v>
      </c>
      <c r="B1731" s="143">
        <v>43764</v>
      </c>
      <c r="C1731">
        <v>49</v>
      </c>
      <c r="D1731" t="s">
        <v>401</v>
      </c>
      <c r="E1731">
        <v>31522</v>
      </c>
    </row>
    <row r="1732" spans="1:5" x14ac:dyDescent="0.3">
      <c r="A1732" t="s">
        <v>56</v>
      </c>
      <c r="B1732" s="143">
        <v>43764</v>
      </c>
      <c r="C1732">
        <v>49</v>
      </c>
      <c r="D1732" t="s">
        <v>402</v>
      </c>
      <c r="E1732">
        <v>54256</v>
      </c>
    </row>
    <row r="1733" spans="1:5" x14ac:dyDescent="0.3">
      <c r="A1733" t="s">
        <v>56</v>
      </c>
      <c r="B1733" s="143">
        <v>43764</v>
      </c>
      <c r="C1733">
        <v>49</v>
      </c>
      <c r="D1733" t="s">
        <v>403</v>
      </c>
      <c r="E1733">
        <v>9959</v>
      </c>
    </row>
    <row r="1734" spans="1:5" x14ac:dyDescent="0.3">
      <c r="A1734" t="s">
        <v>56</v>
      </c>
      <c r="B1734" s="143">
        <v>43764</v>
      </c>
      <c r="C1734">
        <v>49</v>
      </c>
      <c r="D1734" t="s">
        <v>404</v>
      </c>
      <c r="E1734">
        <v>1330</v>
      </c>
    </row>
    <row r="1735" spans="1:5" x14ac:dyDescent="0.3">
      <c r="A1735" t="s">
        <v>56</v>
      </c>
      <c r="B1735" s="143">
        <v>43764</v>
      </c>
      <c r="C1735">
        <v>49</v>
      </c>
      <c r="D1735" t="s">
        <v>405</v>
      </c>
      <c r="E1735">
        <v>4</v>
      </c>
    </row>
    <row r="1736" spans="1:5" x14ac:dyDescent="0.3">
      <c r="A1736" t="s">
        <v>56</v>
      </c>
      <c r="B1736" s="143">
        <v>43764</v>
      </c>
      <c r="C1736">
        <v>49</v>
      </c>
      <c r="D1736" t="s">
        <v>406</v>
      </c>
      <c r="E1736">
        <v>205501</v>
      </c>
    </row>
    <row r="1737" spans="1:5" x14ac:dyDescent="0.3">
      <c r="A1737" t="s">
        <v>56</v>
      </c>
      <c r="B1737" s="143">
        <v>43764</v>
      </c>
      <c r="C1737">
        <v>49</v>
      </c>
      <c r="D1737" t="s">
        <v>407</v>
      </c>
      <c r="E1737">
        <v>18774</v>
      </c>
    </row>
    <row r="1738" spans="1:5" x14ac:dyDescent="0.3">
      <c r="A1738" t="s">
        <v>56</v>
      </c>
      <c r="B1738" s="143">
        <v>43764</v>
      </c>
      <c r="C1738">
        <v>49</v>
      </c>
      <c r="D1738" t="s">
        <v>408</v>
      </c>
      <c r="E1738">
        <v>18739</v>
      </c>
    </row>
    <row r="1739" spans="1:5" x14ac:dyDescent="0.3">
      <c r="A1739" t="s">
        <v>56</v>
      </c>
      <c r="B1739" s="143">
        <v>43764</v>
      </c>
      <c r="C1739">
        <v>49</v>
      </c>
      <c r="D1739" t="s">
        <v>409</v>
      </c>
      <c r="E1739">
        <v>6099</v>
      </c>
    </row>
    <row r="1740" spans="1:5" x14ac:dyDescent="0.3">
      <c r="A1740" t="s">
        <v>56</v>
      </c>
      <c r="B1740" s="143">
        <v>43764</v>
      </c>
      <c r="C1740">
        <v>49</v>
      </c>
      <c r="D1740" t="s">
        <v>410</v>
      </c>
      <c r="E1740">
        <v>961</v>
      </c>
    </row>
    <row r="1741" spans="1:5" x14ac:dyDescent="0.3">
      <c r="A1741" t="s">
        <v>56</v>
      </c>
      <c r="B1741" s="143">
        <v>43764</v>
      </c>
      <c r="C1741">
        <v>49</v>
      </c>
      <c r="D1741" t="s">
        <v>411</v>
      </c>
      <c r="E1741">
        <v>32</v>
      </c>
    </row>
    <row r="1742" spans="1:5" x14ac:dyDescent="0.3">
      <c r="A1742" t="s">
        <v>56</v>
      </c>
      <c r="B1742" s="143">
        <v>43799</v>
      </c>
      <c r="C1742">
        <v>49</v>
      </c>
      <c r="D1742" t="s">
        <v>400</v>
      </c>
      <c r="E1742">
        <v>341936</v>
      </c>
    </row>
    <row r="1743" spans="1:5" x14ac:dyDescent="0.3">
      <c r="A1743" t="s">
        <v>56</v>
      </c>
      <c r="B1743" s="143">
        <v>43799</v>
      </c>
      <c r="C1743">
        <v>49</v>
      </c>
      <c r="D1743" t="s">
        <v>401</v>
      </c>
      <c r="E1743">
        <v>26474</v>
      </c>
    </row>
    <row r="1744" spans="1:5" x14ac:dyDescent="0.3">
      <c r="A1744" t="s">
        <v>56</v>
      </c>
      <c r="B1744" s="143">
        <v>43799</v>
      </c>
      <c r="C1744">
        <v>49</v>
      </c>
      <c r="D1744" t="s">
        <v>402</v>
      </c>
      <c r="E1744">
        <v>46108</v>
      </c>
    </row>
    <row r="1745" spans="1:5" x14ac:dyDescent="0.3">
      <c r="A1745" t="s">
        <v>56</v>
      </c>
      <c r="B1745" s="143">
        <v>43799</v>
      </c>
      <c r="C1745">
        <v>49</v>
      </c>
      <c r="D1745" t="s">
        <v>403</v>
      </c>
      <c r="E1745">
        <v>7847</v>
      </c>
    </row>
    <row r="1746" spans="1:5" x14ac:dyDescent="0.3">
      <c r="A1746" t="s">
        <v>56</v>
      </c>
      <c r="B1746" s="143">
        <v>43799</v>
      </c>
      <c r="C1746">
        <v>49</v>
      </c>
      <c r="D1746" t="s">
        <v>404</v>
      </c>
      <c r="E1746">
        <v>1167</v>
      </c>
    </row>
    <row r="1747" spans="1:5" x14ac:dyDescent="0.3">
      <c r="A1747" t="s">
        <v>56</v>
      </c>
      <c r="B1747" s="143">
        <v>43799</v>
      </c>
      <c r="C1747">
        <v>49</v>
      </c>
      <c r="D1747" t="s">
        <v>405</v>
      </c>
      <c r="E1747">
        <v>3</v>
      </c>
    </row>
    <row r="1748" spans="1:5" x14ac:dyDescent="0.3">
      <c r="A1748" t="s">
        <v>56</v>
      </c>
      <c r="B1748" s="143">
        <v>43799</v>
      </c>
      <c r="C1748">
        <v>49</v>
      </c>
      <c r="D1748" t="s">
        <v>406</v>
      </c>
      <c r="E1748">
        <v>183651</v>
      </c>
    </row>
    <row r="1749" spans="1:5" x14ac:dyDescent="0.3">
      <c r="A1749" t="s">
        <v>56</v>
      </c>
      <c r="B1749" s="143">
        <v>43799</v>
      </c>
      <c r="C1749">
        <v>49</v>
      </c>
      <c r="D1749" t="s">
        <v>407</v>
      </c>
      <c r="E1749">
        <v>16967</v>
      </c>
    </row>
    <row r="1750" spans="1:5" x14ac:dyDescent="0.3">
      <c r="A1750" t="s">
        <v>56</v>
      </c>
      <c r="B1750" s="143">
        <v>43799</v>
      </c>
      <c r="C1750">
        <v>49</v>
      </c>
      <c r="D1750" t="s">
        <v>408</v>
      </c>
      <c r="E1750">
        <v>15825</v>
      </c>
    </row>
    <row r="1751" spans="1:5" x14ac:dyDescent="0.3">
      <c r="A1751" t="s">
        <v>56</v>
      </c>
      <c r="B1751" s="143">
        <v>43799</v>
      </c>
      <c r="C1751">
        <v>49</v>
      </c>
      <c r="D1751" t="s">
        <v>409</v>
      </c>
      <c r="E1751">
        <v>4633</v>
      </c>
    </row>
    <row r="1752" spans="1:5" x14ac:dyDescent="0.3">
      <c r="A1752" t="s">
        <v>56</v>
      </c>
      <c r="B1752" s="143">
        <v>43799</v>
      </c>
      <c r="C1752">
        <v>49</v>
      </c>
      <c r="D1752" t="s">
        <v>410</v>
      </c>
      <c r="E1752">
        <v>654</v>
      </c>
    </row>
    <row r="1753" spans="1:5" x14ac:dyDescent="0.3">
      <c r="A1753" t="s">
        <v>56</v>
      </c>
      <c r="B1753" s="143">
        <v>43799</v>
      </c>
      <c r="C1753">
        <v>49</v>
      </c>
      <c r="D1753" t="s">
        <v>411</v>
      </c>
      <c r="E1753">
        <v>33</v>
      </c>
    </row>
    <row r="1754" spans="1:5" x14ac:dyDescent="0.3">
      <c r="A1754" t="s">
        <v>56</v>
      </c>
      <c r="B1754" s="143">
        <v>43820</v>
      </c>
      <c r="C1754">
        <v>49</v>
      </c>
      <c r="D1754" t="s">
        <v>400</v>
      </c>
      <c r="E1754">
        <v>378203</v>
      </c>
    </row>
    <row r="1755" spans="1:5" x14ac:dyDescent="0.3">
      <c r="A1755" t="s">
        <v>56</v>
      </c>
      <c r="B1755" s="143">
        <v>43820</v>
      </c>
      <c r="C1755">
        <v>49</v>
      </c>
      <c r="D1755" t="s">
        <v>401</v>
      </c>
      <c r="E1755">
        <v>28722</v>
      </c>
    </row>
    <row r="1756" spans="1:5" x14ac:dyDescent="0.3">
      <c r="A1756" t="s">
        <v>56</v>
      </c>
      <c r="B1756" s="143">
        <v>43820</v>
      </c>
      <c r="C1756">
        <v>49</v>
      </c>
      <c r="D1756" t="s">
        <v>402</v>
      </c>
      <c r="E1756">
        <v>49682</v>
      </c>
    </row>
    <row r="1757" spans="1:5" x14ac:dyDescent="0.3">
      <c r="A1757" t="s">
        <v>56</v>
      </c>
      <c r="B1757" s="143">
        <v>43820</v>
      </c>
      <c r="C1757">
        <v>49</v>
      </c>
      <c r="D1757" t="s">
        <v>403</v>
      </c>
      <c r="E1757">
        <v>8945</v>
      </c>
    </row>
    <row r="1758" spans="1:5" x14ac:dyDescent="0.3">
      <c r="A1758" t="s">
        <v>56</v>
      </c>
      <c r="B1758" s="143">
        <v>43820</v>
      </c>
      <c r="C1758">
        <v>49</v>
      </c>
      <c r="D1758" t="s">
        <v>404</v>
      </c>
      <c r="E1758">
        <v>1201</v>
      </c>
    </row>
    <row r="1759" spans="1:5" x14ac:dyDescent="0.3">
      <c r="A1759" t="s">
        <v>56</v>
      </c>
      <c r="B1759" s="143">
        <v>43820</v>
      </c>
      <c r="C1759">
        <v>49</v>
      </c>
      <c r="D1759" t="s">
        <v>405</v>
      </c>
      <c r="E1759">
        <v>2</v>
      </c>
    </row>
    <row r="1760" spans="1:5" x14ac:dyDescent="0.3">
      <c r="A1760" t="s">
        <v>56</v>
      </c>
      <c r="B1760" s="143">
        <v>43820</v>
      </c>
      <c r="C1760">
        <v>49</v>
      </c>
      <c r="D1760" t="s">
        <v>406</v>
      </c>
      <c r="E1760">
        <v>206003</v>
      </c>
    </row>
    <row r="1761" spans="1:5" x14ac:dyDescent="0.3">
      <c r="A1761" t="s">
        <v>56</v>
      </c>
      <c r="B1761" s="143">
        <v>43820</v>
      </c>
      <c r="C1761">
        <v>49</v>
      </c>
      <c r="D1761" t="s">
        <v>407</v>
      </c>
      <c r="E1761">
        <v>18889</v>
      </c>
    </row>
    <row r="1762" spans="1:5" x14ac:dyDescent="0.3">
      <c r="A1762" t="s">
        <v>56</v>
      </c>
      <c r="B1762" s="143">
        <v>43820</v>
      </c>
      <c r="C1762">
        <v>49</v>
      </c>
      <c r="D1762" t="s">
        <v>408</v>
      </c>
      <c r="E1762">
        <v>18222</v>
      </c>
    </row>
    <row r="1763" spans="1:5" x14ac:dyDescent="0.3">
      <c r="A1763" t="s">
        <v>56</v>
      </c>
      <c r="B1763" s="143">
        <v>43820</v>
      </c>
      <c r="C1763">
        <v>49</v>
      </c>
      <c r="D1763" t="s">
        <v>409</v>
      </c>
      <c r="E1763">
        <v>5677</v>
      </c>
    </row>
    <row r="1764" spans="1:5" x14ac:dyDescent="0.3">
      <c r="A1764" t="s">
        <v>56</v>
      </c>
      <c r="B1764" s="143">
        <v>43820</v>
      </c>
      <c r="C1764">
        <v>49</v>
      </c>
      <c r="D1764" t="s">
        <v>410</v>
      </c>
      <c r="E1764">
        <v>941</v>
      </c>
    </row>
    <row r="1765" spans="1:5" x14ac:dyDescent="0.3">
      <c r="A1765" t="s">
        <v>56</v>
      </c>
      <c r="B1765" s="143">
        <v>43820</v>
      </c>
      <c r="C1765">
        <v>49</v>
      </c>
      <c r="D1765" t="s">
        <v>411</v>
      </c>
      <c r="E1765">
        <v>21</v>
      </c>
    </row>
    <row r="1766" spans="1:5" x14ac:dyDescent="0.3">
      <c r="A1766" t="s">
        <v>56</v>
      </c>
      <c r="B1766" s="143">
        <v>43855</v>
      </c>
      <c r="C1766">
        <v>49</v>
      </c>
      <c r="D1766" t="s">
        <v>400</v>
      </c>
      <c r="E1766">
        <v>388053</v>
      </c>
    </row>
    <row r="1767" spans="1:5" x14ac:dyDescent="0.3">
      <c r="A1767" t="s">
        <v>56</v>
      </c>
      <c r="B1767" s="143">
        <v>43855</v>
      </c>
      <c r="C1767">
        <v>49</v>
      </c>
      <c r="D1767" t="s">
        <v>401</v>
      </c>
      <c r="E1767">
        <v>30944</v>
      </c>
    </row>
    <row r="1768" spans="1:5" x14ac:dyDescent="0.3">
      <c r="A1768" t="s">
        <v>56</v>
      </c>
      <c r="B1768" s="143">
        <v>43855</v>
      </c>
      <c r="C1768">
        <v>49</v>
      </c>
      <c r="D1768" t="s">
        <v>402</v>
      </c>
      <c r="E1768">
        <v>64890</v>
      </c>
    </row>
    <row r="1769" spans="1:5" x14ac:dyDescent="0.3">
      <c r="A1769" t="s">
        <v>56</v>
      </c>
      <c r="B1769" s="143">
        <v>43855</v>
      </c>
      <c r="C1769">
        <v>49</v>
      </c>
      <c r="D1769" t="s">
        <v>403</v>
      </c>
      <c r="E1769">
        <v>12231</v>
      </c>
    </row>
    <row r="1770" spans="1:5" x14ac:dyDescent="0.3">
      <c r="A1770" t="s">
        <v>56</v>
      </c>
      <c r="B1770" s="143">
        <v>43855</v>
      </c>
      <c r="C1770">
        <v>49</v>
      </c>
      <c r="D1770" t="s">
        <v>404</v>
      </c>
      <c r="E1770">
        <v>2229</v>
      </c>
    </row>
    <row r="1771" spans="1:5" x14ac:dyDescent="0.3">
      <c r="A1771" t="s">
        <v>56</v>
      </c>
      <c r="B1771" s="143">
        <v>43855</v>
      </c>
      <c r="C1771">
        <v>49</v>
      </c>
      <c r="D1771" t="s">
        <v>405</v>
      </c>
      <c r="E1771">
        <v>35</v>
      </c>
    </row>
    <row r="1772" spans="1:5" x14ac:dyDescent="0.3">
      <c r="A1772" t="s">
        <v>56</v>
      </c>
      <c r="B1772" s="143">
        <v>43855</v>
      </c>
      <c r="C1772">
        <v>49</v>
      </c>
      <c r="D1772" t="s">
        <v>406</v>
      </c>
      <c r="E1772">
        <v>210961</v>
      </c>
    </row>
    <row r="1773" spans="1:5" x14ac:dyDescent="0.3">
      <c r="A1773" t="s">
        <v>56</v>
      </c>
      <c r="B1773" s="143">
        <v>43855</v>
      </c>
      <c r="C1773">
        <v>49</v>
      </c>
      <c r="D1773" t="s">
        <v>407</v>
      </c>
      <c r="E1773">
        <v>21791</v>
      </c>
    </row>
    <row r="1774" spans="1:5" x14ac:dyDescent="0.3">
      <c r="A1774" t="s">
        <v>56</v>
      </c>
      <c r="B1774" s="143">
        <v>43855</v>
      </c>
      <c r="C1774">
        <v>49</v>
      </c>
      <c r="D1774" t="s">
        <v>408</v>
      </c>
      <c r="E1774">
        <v>24689</v>
      </c>
    </row>
    <row r="1775" spans="1:5" x14ac:dyDescent="0.3">
      <c r="A1775" t="s">
        <v>56</v>
      </c>
      <c r="B1775" s="143">
        <v>43855</v>
      </c>
      <c r="C1775">
        <v>49</v>
      </c>
      <c r="D1775" t="s">
        <v>409</v>
      </c>
      <c r="E1775">
        <v>7328</v>
      </c>
    </row>
    <row r="1776" spans="1:5" x14ac:dyDescent="0.3">
      <c r="A1776" t="s">
        <v>56</v>
      </c>
      <c r="B1776" s="143">
        <v>43855</v>
      </c>
      <c r="C1776">
        <v>49</v>
      </c>
      <c r="D1776" t="s">
        <v>410</v>
      </c>
      <c r="E1776">
        <v>1020</v>
      </c>
    </row>
    <row r="1777" spans="1:5" x14ac:dyDescent="0.3">
      <c r="A1777" t="s">
        <v>56</v>
      </c>
      <c r="B1777" s="143">
        <v>43855</v>
      </c>
      <c r="C1777">
        <v>49</v>
      </c>
      <c r="D1777" t="s">
        <v>411</v>
      </c>
      <c r="E1777">
        <v>50</v>
      </c>
    </row>
    <row r="1778" spans="1:5" x14ac:dyDescent="0.3">
      <c r="A1778" t="s">
        <v>56</v>
      </c>
      <c r="B1778" s="143">
        <v>43890</v>
      </c>
      <c r="C1778">
        <v>49</v>
      </c>
      <c r="D1778" t="s">
        <v>400</v>
      </c>
      <c r="E1778">
        <v>357291</v>
      </c>
    </row>
    <row r="1779" spans="1:5" x14ac:dyDescent="0.3">
      <c r="A1779" t="s">
        <v>56</v>
      </c>
      <c r="B1779" s="143">
        <v>43890</v>
      </c>
      <c r="C1779">
        <v>49</v>
      </c>
      <c r="D1779" t="s">
        <v>401</v>
      </c>
      <c r="E1779">
        <v>31322</v>
      </c>
    </row>
    <row r="1780" spans="1:5" x14ac:dyDescent="0.3">
      <c r="A1780" t="s">
        <v>56</v>
      </c>
      <c r="B1780" s="143">
        <v>43890</v>
      </c>
      <c r="C1780">
        <v>49</v>
      </c>
      <c r="D1780" t="s">
        <v>402</v>
      </c>
      <c r="E1780">
        <v>51917</v>
      </c>
    </row>
    <row r="1781" spans="1:5" x14ac:dyDescent="0.3">
      <c r="A1781" t="s">
        <v>56</v>
      </c>
      <c r="B1781" s="143">
        <v>43890</v>
      </c>
      <c r="C1781">
        <v>49</v>
      </c>
      <c r="D1781" t="s">
        <v>403</v>
      </c>
      <c r="E1781">
        <v>8946</v>
      </c>
    </row>
    <row r="1782" spans="1:5" x14ac:dyDescent="0.3">
      <c r="A1782" t="s">
        <v>56</v>
      </c>
      <c r="B1782" s="143">
        <v>43890</v>
      </c>
      <c r="C1782">
        <v>49</v>
      </c>
      <c r="D1782" t="s">
        <v>404</v>
      </c>
      <c r="E1782">
        <v>1586</v>
      </c>
    </row>
    <row r="1783" spans="1:5" x14ac:dyDescent="0.3">
      <c r="A1783" t="s">
        <v>56</v>
      </c>
      <c r="B1783" s="143">
        <v>43890</v>
      </c>
      <c r="C1783">
        <v>49</v>
      </c>
      <c r="D1783" t="s">
        <v>405</v>
      </c>
      <c r="E1783">
        <v>15</v>
      </c>
    </row>
    <row r="1784" spans="1:5" x14ac:dyDescent="0.3">
      <c r="A1784" t="s">
        <v>56</v>
      </c>
      <c r="B1784" s="143">
        <v>43890</v>
      </c>
      <c r="C1784">
        <v>49</v>
      </c>
      <c r="D1784" t="s">
        <v>406</v>
      </c>
      <c r="E1784">
        <v>195069</v>
      </c>
    </row>
    <row r="1785" spans="1:5" x14ac:dyDescent="0.3">
      <c r="A1785" t="s">
        <v>56</v>
      </c>
      <c r="B1785" s="143">
        <v>43890</v>
      </c>
      <c r="C1785">
        <v>49</v>
      </c>
      <c r="D1785" t="s">
        <v>407</v>
      </c>
      <c r="E1785">
        <v>34516</v>
      </c>
    </row>
    <row r="1786" spans="1:5" x14ac:dyDescent="0.3">
      <c r="A1786" t="s">
        <v>56</v>
      </c>
      <c r="B1786" s="143">
        <v>43890</v>
      </c>
      <c r="C1786">
        <v>49</v>
      </c>
      <c r="D1786" t="s">
        <v>408</v>
      </c>
      <c r="E1786">
        <v>17758</v>
      </c>
    </row>
    <row r="1787" spans="1:5" x14ac:dyDescent="0.3">
      <c r="A1787" t="s">
        <v>56</v>
      </c>
      <c r="B1787" s="143">
        <v>43890</v>
      </c>
      <c r="C1787">
        <v>49</v>
      </c>
      <c r="D1787" t="s">
        <v>409</v>
      </c>
      <c r="E1787">
        <v>5151</v>
      </c>
    </row>
    <row r="1788" spans="1:5" x14ac:dyDescent="0.3">
      <c r="A1788" t="s">
        <v>56</v>
      </c>
      <c r="B1788" s="143">
        <v>43890</v>
      </c>
      <c r="C1788">
        <v>49</v>
      </c>
      <c r="D1788" t="s">
        <v>410</v>
      </c>
      <c r="E1788">
        <v>829</v>
      </c>
    </row>
    <row r="1789" spans="1:5" x14ac:dyDescent="0.3">
      <c r="A1789" t="s">
        <v>56</v>
      </c>
      <c r="B1789" s="143">
        <v>43890</v>
      </c>
      <c r="C1789">
        <v>49</v>
      </c>
      <c r="D1789" t="s">
        <v>411</v>
      </c>
      <c r="E1789">
        <v>32</v>
      </c>
    </row>
    <row r="1790" spans="1:5" x14ac:dyDescent="0.3">
      <c r="A1790" t="s">
        <v>56</v>
      </c>
      <c r="B1790" s="143">
        <v>43918</v>
      </c>
      <c r="C1790">
        <v>49</v>
      </c>
      <c r="D1790" t="s">
        <v>400</v>
      </c>
      <c r="E1790">
        <v>386604</v>
      </c>
    </row>
    <row r="1791" spans="1:5" x14ac:dyDescent="0.3">
      <c r="A1791" t="s">
        <v>56</v>
      </c>
      <c r="B1791" s="143">
        <v>43918</v>
      </c>
      <c r="C1791">
        <v>49</v>
      </c>
      <c r="D1791" t="s">
        <v>401</v>
      </c>
      <c r="E1791">
        <v>29995</v>
      </c>
    </row>
    <row r="1792" spans="1:5" x14ac:dyDescent="0.3">
      <c r="A1792" t="s">
        <v>56</v>
      </c>
      <c r="B1792" s="143">
        <v>43918</v>
      </c>
      <c r="C1792">
        <v>49</v>
      </c>
      <c r="D1792" t="s">
        <v>402</v>
      </c>
      <c r="E1792">
        <v>50005</v>
      </c>
    </row>
    <row r="1793" spans="1:5" x14ac:dyDescent="0.3">
      <c r="A1793" t="s">
        <v>56</v>
      </c>
      <c r="B1793" s="143">
        <v>43918</v>
      </c>
      <c r="C1793">
        <v>49</v>
      </c>
      <c r="D1793" t="s">
        <v>403</v>
      </c>
      <c r="E1793">
        <v>9118</v>
      </c>
    </row>
    <row r="1794" spans="1:5" x14ac:dyDescent="0.3">
      <c r="A1794" t="s">
        <v>56</v>
      </c>
      <c r="B1794" s="143">
        <v>43918</v>
      </c>
      <c r="C1794">
        <v>49</v>
      </c>
      <c r="D1794" t="s">
        <v>404</v>
      </c>
      <c r="E1794">
        <v>1387</v>
      </c>
    </row>
    <row r="1795" spans="1:5" x14ac:dyDescent="0.3">
      <c r="A1795" t="s">
        <v>56</v>
      </c>
      <c r="B1795" s="143">
        <v>43918</v>
      </c>
      <c r="C1795">
        <v>49</v>
      </c>
      <c r="D1795" t="s">
        <v>405</v>
      </c>
      <c r="E1795">
        <v>3</v>
      </c>
    </row>
    <row r="1796" spans="1:5" x14ac:dyDescent="0.3">
      <c r="A1796" t="s">
        <v>56</v>
      </c>
      <c r="B1796" s="143">
        <v>43918</v>
      </c>
      <c r="C1796">
        <v>49</v>
      </c>
      <c r="D1796" t="s">
        <v>406</v>
      </c>
      <c r="E1796">
        <v>209156</v>
      </c>
    </row>
    <row r="1797" spans="1:5" x14ac:dyDescent="0.3">
      <c r="A1797" t="s">
        <v>56</v>
      </c>
      <c r="B1797" s="143">
        <v>43918</v>
      </c>
      <c r="C1797">
        <v>49</v>
      </c>
      <c r="D1797" t="s">
        <v>407</v>
      </c>
      <c r="E1797">
        <v>23605</v>
      </c>
    </row>
    <row r="1798" spans="1:5" x14ac:dyDescent="0.3">
      <c r="A1798" t="s">
        <v>56</v>
      </c>
      <c r="B1798" s="143">
        <v>43918</v>
      </c>
      <c r="C1798">
        <v>49</v>
      </c>
      <c r="D1798" t="s">
        <v>408</v>
      </c>
      <c r="E1798">
        <v>18240</v>
      </c>
    </row>
    <row r="1799" spans="1:5" x14ac:dyDescent="0.3">
      <c r="A1799" t="s">
        <v>56</v>
      </c>
      <c r="B1799" s="143">
        <v>43918</v>
      </c>
      <c r="C1799">
        <v>49</v>
      </c>
      <c r="D1799" t="s">
        <v>409</v>
      </c>
      <c r="E1799">
        <v>5422</v>
      </c>
    </row>
    <row r="1800" spans="1:5" x14ac:dyDescent="0.3">
      <c r="A1800" t="s">
        <v>56</v>
      </c>
      <c r="B1800" s="143">
        <v>43918</v>
      </c>
      <c r="C1800">
        <v>49</v>
      </c>
      <c r="D1800" t="s">
        <v>410</v>
      </c>
      <c r="E1800">
        <v>849</v>
      </c>
    </row>
    <row r="1801" spans="1:5" x14ac:dyDescent="0.3">
      <c r="A1801" t="s">
        <v>56</v>
      </c>
      <c r="B1801" s="143">
        <v>43918</v>
      </c>
      <c r="C1801">
        <v>49</v>
      </c>
      <c r="D1801" t="s">
        <v>411</v>
      </c>
      <c r="E1801">
        <v>30</v>
      </c>
    </row>
    <row r="1802" spans="1:5" x14ac:dyDescent="0.3">
      <c r="A1802" t="s">
        <v>61</v>
      </c>
      <c r="B1802" s="143">
        <v>43554</v>
      </c>
      <c r="C1802">
        <v>49</v>
      </c>
      <c r="D1802" t="s">
        <v>402</v>
      </c>
      <c r="E1802">
        <v>20</v>
      </c>
    </row>
    <row r="1803" spans="1:5" x14ac:dyDescent="0.3">
      <c r="A1803" t="s">
        <v>61</v>
      </c>
      <c r="B1803" s="143">
        <v>43554</v>
      </c>
      <c r="C1803">
        <v>49</v>
      </c>
      <c r="D1803" t="s">
        <v>403</v>
      </c>
      <c r="E1803">
        <v>1</v>
      </c>
    </row>
    <row r="1804" spans="1:5" x14ac:dyDescent="0.3">
      <c r="A1804" t="s">
        <v>61</v>
      </c>
      <c r="B1804" s="143">
        <v>43554</v>
      </c>
      <c r="C1804">
        <v>49</v>
      </c>
      <c r="D1804" t="s">
        <v>406</v>
      </c>
      <c r="E1804">
        <v>1</v>
      </c>
    </row>
    <row r="1805" spans="1:5" x14ac:dyDescent="0.3">
      <c r="A1805" t="s">
        <v>61</v>
      </c>
      <c r="B1805" s="143">
        <v>43554</v>
      </c>
      <c r="C1805">
        <v>49</v>
      </c>
      <c r="D1805" t="s">
        <v>407</v>
      </c>
      <c r="E1805">
        <v>3</v>
      </c>
    </row>
    <row r="1806" spans="1:5" x14ac:dyDescent="0.3">
      <c r="A1806" t="s">
        <v>61</v>
      </c>
      <c r="B1806" s="143">
        <v>43554</v>
      </c>
      <c r="C1806">
        <v>49</v>
      </c>
      <c r="D1806" t="s">
        <v>408</v>
      </c>
      <c r="E1806">
        <v>19</v>
      </c>
    </row>
    <row r="1807" spans="1:5" x14ac:dyDescent="0.3">
      <c r="A1807" t="s">
        <v>61</v>
      </c>
      <c r="B1807" s="143">
        <v>43554</v>
      </c>
      <c r="C1807">
        <v>49</v>
      </c>
      <c r="D1807" t="s">
        <v>409</v>
      </c>
      <c r="E1807">
        <v>4</v>
      </c>
    </row>
    <row r="1808" spans="1:5" x14ac:dyDescent="0.3">
      <c r="A1808" t="s">
        <v>61</v>
      </c>
      <c r="B1808" s="143">
        <v>43582</v>
      </c>
      <c r="C1808">
        <v>49</v>
      </c>
      <c r="D1808" t="s">
        <v>400</v>
      </c>
      <c r="E1808">
        <v>184</v>
      </c>
    </row>
    <row r="1809" spans="1:5" x14ac:dyDescent="0.3">
      <c r="A1809" t="s">
        <v>61</v>
      </c>
      <c r="B1809" s="143">
        <v>43582</v>
      </c>
      <c r="C1809">
        <v>49</v>
      </c>
      <c r="D1809" t="s">
        <v>401</v>
      </c>
      <c r="E1809">
        <v>25</v>
      </c>
    </row>
    <row r="1810" spans="1:5" x14ac:dyDescent="0.3">
      <c r="A1810" t="s">
        <v>61</v>
      </c>
      <c r="B1810" s="143">
        <v>43582</v>
      </c>
      <c r="C1810">
        <v>49</v>
      </c>
      <c r="D1810" t="s">
        <v>402</v>
      </c>
      <c r="E1810">
        <v>47</v>
      </c>
    </row>
    <row r="1811" spans="1:5" x14ac:dyDescent="0.3">
      <c r="A1811" t="s">
        <v>61</v>
      </c>
      <c r="B1811" s="143">
        <v>43582</v>
      </c>
      <c r="C1811">
        <v>49</v>
      </c>
      <c r="D1811" t="s">
        <v>403</v>
      </c>
      <c r="E1811">
        <v>5</v>
      </c>
    </row>
    <row r="1812" spans="1:5" x14ac:dyDescent="0.3">
      <c r="A1812" t="s">
        <v>61</v>
      </c>
      <c r="B1812" s="143">
        <v>43582</v>
      </c>
      <c r="C1812">
        <v>49</v>
      </c>
      <c r="D1812" t="s">
        <v>406</v>
      </c>
      <c r="E1812">
        <v>50</v>
      </c>
    </row>
    <row r="1813" spans="1:5" x14ac:dyDescent="0.3">
      <c r="A1813" t="s">
        <v>61</v>
      </c>
      <c r="B1813" s="143">
        <v>43582</v>
      </c>
      <c r="C1813">
        <v>49</v>
      </c>
      <c r="D1813" t="s">
        <v>407</v>
      </c>
      <c r="E1813">
        <v>13</v>
      </c>
    </row>
    <row r="1814" spans="1:5" x14ac:dyDescent="0.3">
      <c r="A1814" t="s">
        <v>61</v>
      </c>
      <c r="B1814" s="143">
        <v>43582</v>
      </c>
      <c r="C1814">
        <v>49</v>
      </c>
      <c r="D1814" t="s">
        <v>408</v>
      </c>
      <c r="E1814">
        <v>10</v>
      </c>
    </row>
    <row r="1815" spans="1:5" x14ac:dyDescent="0.3">
      <c r="A1815" t="s">
        <v>61</v>
      </c>
      <c r="B1815" s="143">
        <v>43582</v>
      </c>
      <c r="C1815">
        <v>49</v>
      </c>
      <c r="D1815" t="s">
        <v>409</v>
      </c>
      <c r="E1815">
        <v>3</v>
      </c>
    </row>
    <row r="1816" spans="1:5" x14ac:dyDescent="0.3">
      <c r="A1816" t="s">
        <v>61</v>
      </c>
      <c r="B1816" s="143">
        <v>43610</v>
      </c>
      <c r="C1816">
        <v>49</v>
      </c>
      <c r="D1816" t="s">
        <v>400</v>
      </c>
      <c r="E1816">
        <v>838</v>
      </c>
    </row>
    <row r="1817" spans="1:5" x14ac:dyDescent="0.3">
      <c r="A1817" t="s">
        <v>61</v>
      </c>
      <c r="B1817" s="143">
        <v>43610</v>
      </c>
      <c r="C1817">
        <v>49</v>
      </c>
      <c r="D1817" t="s">
        <v>401</v>
      </c>
      <c r="E1817">
        <v>274</v>
      </c>
    </row>
    <row r="1818" spans="1:5" x14ac:dyDescent="0.3">
      <c r="A1818" t="s">
        <v>61</v>
      </c>
      <c r="B1818" s="143">
        <v>43610</v>
      </c>
      <c r="C1818">
        <v>49</v>
      </c>
      <c r="D1818" t="s">
        <v>402</v>
      </c>
      <c r="E1818">
        <v>25</v>
      </c>
    </row>
    <row r="1819" spans="1:5" x14ac:dyDescent="0.3">
      <c r="A1819" t="s">
        <v>61</v>
      </c>
      <c r="B1819" s="143">
        <v>43610</v>
      </c>
      <c r="C1819">
        <v>49</v>
      </c>
      <c r="D1819" t="s">
        <v>403</v>
      </c>
      <c r="E1819">
        <v>3</v>
      </c>
    </row>
    <row r="1820" spans="1:5" x14ac:dyDescent="0.3">
      <c r="A1820" t="s">
        <v>61</v>
      </c>
      <c r="B1820" s="143">
        <v>43610</v>
      </c>
      <c r="C1820">
        <v>49</v>
      </c>
      <c r="D1820" t="s">
        <v>406</v>
      </c>
      <c r="E1820">
        <v>36</v>
      </c>
    </row>
    <row r="1821" spans="1:5" x14ac:dyDescent="0.3">
      <c r="A1821" t="s">
        <v>61</v>
      </c>
      <c r="B1821" s="143">
        <v>43610</v>
      </c>
      <c r="C1821">
        <v>49</v>
      </c>
      <c r="D1821" t="s">
        <v>407</v>
      </c>
      <c r="E1821">
        <v>14</v>
      </c>
    </row>
    <row r="1822" spans="1:5" x14ac:dyDescent="0.3">
      <c r="A1822" t="s">
        <v>61</v>
      </c>
      <c r="B1822" s="143">
        <v>43610</v>
      </c>
      <c r="C1822">
        <v>49</v>
      </c>
      <c r="D1822" t="s">
        <v>408</v>
      </c>
      <c r="E1822">
        <v>1</v>
      </c>
    </row>
    <row r="1823" spans="1:5" x14ac:dyDescent="0.3">
      <c r="A1823" t="s">
        <v>61</v>
      </c>
      <c r="B1823" s="143">
        <v>43610</v>
      </c>
      <c r="C1823">
        <v>49</v>
      </c>
      <c r="D1823" t="s">
        <v>409</v>
      </c>
      <c r="E1823">
        <v>1</v>
      </c>
    </row>
    <row r="1824" spans="1:5" x14ac:dyDescent="0.3">
      <c r="A1824" t="s">
        <v>61</v>
      </c>
      <c r="B1824" s="143">
        <v>43645</v>
      </c>
      <c r="C1824">
        <v>49</v>
      </c>
      <c r="D1824" t="s">
        <v>400</v>
      </c>
      <c r="E1824">
        <v>1119</v>
      </c>
    </row>
    <row r="1825" spans="1:5" x14ac:dyDescent="0.3">
      <c r="A1825" t="s">
        <v>61</v>
      </c>
      <c r="B1825" s="143">
        <v>43645</v>
      </c>
      <c r="C1825">
        <v>49</v>
      </c>
      <c r="D1825" t="s">
        <v>401</v>
      </c>
      <c r="E1825">
        <v>349</v>
      </c>
    </row>
    <row r="1826" spans="1:5" x14ac:dyDescent="0.3">
      <c r="A1826" t="s">
        <v>61</v>
      </c>
      <c r="B1826" s="143">
        <v>43645</v>
      </c>
      <c r="C1826">
        <v>49</v>
      </c>
      <c r="D1826" t="s">
        <v>402</v>
      </c>
      <c r="E1826">
        <v>36</v>
      </c>
    </row>
    <row r="1827" spans="1:5" x14ac:dyDescent="0.3">
      <c r="A1827" t="s">
        <v>61</v>
      </c>
      <c r="B1827" s="143">
        <v>43645</v>
      </c>
      <c r="C1827">
        <v>49</v>
      </c>
      <c r="D1827" t="s">
        <v>403</v>
      </c>
      <c r="E1827">
        <v>4</v>
      </c>
    </row>
    <row r="1828" spans="1:5" x14ac:dyDescent="0.3">
      <c r="A1828" t="s">
        <v>61</v>
      </c>
      <c r="B1828" s="143">
        <v>43645</v>
      </c>
      <c r="C1828">
        <v>49</v>
      </c>
      <c r="D1828" t="s">
        <v>406</v>
      </c>
      <c r="E1828">
        <v>134</v>
      </c>
    </row>
    <row r="1829" spans="1:5" x14ac:dyDescent="0.3">
      <c r="A1829" t="s">
        <v>61</v>
      </c>
      <c r="B1829" s="143">
        <v>43645</v>
      </c>
      <c r="C1829">
        <v>49</v>
      </c>
      <c r="D1829" t="s">
        <v>407</v>
      </c>
      <c r="E1829">
        <v>32</v>
      </c>
    </row>
    <row r="1830" spans="1:5" x14ac:dyDescent="0.3">
      <c r="A1830" t="s">
        <v>61</v>
      </c>
      <c r="B1830" s="143">
        <v>43645</v>
      </c>
      <c r="C1830">
        <v>49</v>
      </c>
      <c r="D1830" t="s">
        <v>408</v>
      </c>
      <c r="E1830">
        <v>6</v>
      </c>
    </row>
    <row r="1831" spans="1:5" x14ac:dyDescent="0.3">
      <c r="A1831" t="s">
        <v>61</v>
      </c>
      <c r="B1831" s="143">
        <v>43673</v>
      </c>
      <c r="C1831">
        <v>49</v>
      </c>
      <c r="D1831" t="s">
        <v>400</v>
      </c>
      <c r="E1831">
        <v>714</v>
      </c>
    </row>
    <row r="1832" spans="1:5" x14ac:dyDescent="0.3">
      <c r="A1832" t="s">
        <v>61</v>
      </c>
      <c r="B1832" s="143">
        <v>43673</v>
      </c>
      <c r="C1832">
        <v>49</v>
      </c>
      <c r="D1832" t="s">
        <v>401</v>
      </c>
      <c r="E1832">
        <v>205</v>
      </c>
    </row>
    <row r="1833" spans="1:5" x14ac:dyDescent="0.3">
      <c r="A1833" t="s">
        <v>61</v>
      </c>
      <c r="B1833" s="143">
        <v>43673</v>
      </c>
      <c r="C1833">
        <v>49</v>
      </c>
      <c r="D1833" t="s">
        <v>402</v>
      </c>
      <c r="E1833">
        <v>23</v>
      </c>
    </row>
    <row r="1834" spans="1:5" x14ac:dyDescent="0.3">
      <c r="A1834" t="s">
        <v>61</v>
      </c>
      <c r="B1834" s="143">
        <v>43673</v>
      </c>
      <c r="C1834">
        <v>49</v>
      </c>
      <c r="D1834" t="s">
        <v>403</v>
      </c>
      <c r="E1834">
        <v>4</v>
      </c>
    </row>
    <row r="1835" spans="1:5" x14ac:dyDescent="0.3">
      <c r="A1835" t="s">
        <v>61</v>
      </c>
      <c r="B1835" s="143">
        <v>43673</v>
      </c>
      <c r="C1835">
        <v>49</v>
      </c>
      <c r="D1835" t="s">
        <v>406</v>
      </c>
      <c r="E1835">
        <v>62</v>
      </c>
    </row>
    <row r="1836" spans="1:5" x14ac:dyDescent="0.3">
      <c r="A1836" t="s">
        <v>61</v>
      </c>
      <c r="B1836" s="143">
        <v>43673</v>
      </c>
      <c r="C1836">
        <v>49</v>
      </c>
      <c r="D1836" t="s">
        <v>407</v>
      </c>
      <c r="E1836">
        <v>13</v>
      </c>
    </row>
    <row r="1837" spans="1:5" x14ac:dyDescent="0.3">
      <c r="A1837" t="s">
        <v>61</v>
      </c>
      <c r="B1837" s="143">
        <v>43673</v>
      </c>
      <c r="C1837">
        <v>49</v>
      </c>
      <c r="D1837" t="s">
        <v>408</v>
      </c>
      <c r="E1837">
        <v>3</v>
      </c>
    </row>
    <row r="1838" spans="1:5" x14ac:dyDescent="0.3">
      <c r="A1838" t="s">
        <v>61</v>
      </c>
      <c r="B1838" s="143">
        <v>43673</v>
      </c>
      <c r="C1838">
        <v>49</v>
      </c>
      <c r="D1838" t="s">
        <v>410</v>
      </c>
      <c r="E1838">
        <v>1</v>
      </c>
    </row>
    <row r="1839" spans="1:5" x14ac:dyDescent="0.3">
      <c r="A1839" t="s">
        <v>61</v>
      </c>
      <c r="B1839" s="143">
        <v>43708</v>
      </c>
      <c r="C1839">
        <v>49</v>
      </c>
      <c r="D1839" t="s">
        <v>400</v>
      </c>
      <c r="E1839">
        <v>1174</v>
      </c>
    </row>
    <row r="1840" spans="1:5" x14ac:dyDescent="0.3">
      <c r="A1840" t="s">
        <v>61</v>
      </c>
      <c r="B1840" s="143">
        <v>43708</v>
      </c>
      <c r="C1840">
        <v>49</v>
      </c>
      <c r="D1840" t="s">
        <v>401</v>
      </c>
      <c r="E1840">
        <v>344</v>
      </c>
    </row>
    <row r="1841" spans="1:5" x14ac:dyDescent="0.3">
      <c r="A1841" t="s">
        <v>61</v>
      </c>
      <c r="B1841" s="143">
        <v>43708</v>
      </c>
      <c r="C1841">
        <v>49</v>
      </c>
      <c r="D1841" t="s">
        <v>402</v>
      </c>
      <c r="E1841">
        <v>29</v>
      </c>
    </row>
    <row r="1842" spans="1:5" x14ac:dyDescent="0.3">
      <c r="A1842" t="s">
        <v>61</v>
      </c>
      <c r="B1842" s="143">
        <v>43708</v>
      </c>
      <c r="C1842">
        <v>49</v>
      </c>
      <c r="D1842" t="s">
        <v>403</v>
      </c>
      <c r="E1842">
        <v>4</v>
      </c>
    </row>
    <row r="1843" spans="1:5" x14ac:dyDescent="0.3">
      <c r="A1843" t="s">
        <v>61</v>
      </c>
      <c r="B1843" s="143">
        <v>43708</v>
      </c>
      <c r="C1843">
        <v>49</v>
      </c>
      <c r="D1843" t="s">
        <v>406</v>
      </c>
      <c r="E1843">
        <v>120</v>
      </c>
    </row>
    <row r="1844" spans="1:5" x14ac:dyDescent="0.3">
      <c r="A1844" t="s">
        <v>61</v>
      </c>
      <c r="B1844" s="143">
        <v>43708</v>
      </c>
      <c r="C1844">
        <v>49</v>
      </c>
      <c r="D1844" t="s">
        <v>407</v>
      </c>
      <c r="E1844">
        <v>37</v>
      </c>
    </row>
    <row r="1845" spans="1:5" x14ac:dyDescent="0.3">
      <c r="A1845" t="s">
        <v>61</v>
      </c>
      <c r="B1845" s="143">
        <v>43708</v>
      </c>
      <c r="C1845">
        <v>49</v>
      </c>
      <c r="D1845" t="s">
        <v>408</v>
      </c>
      <c r="E1845">
        <v>5</v>
      </c>
    </row>
    <row r="1846" spans="1:5" x14ac:dyDescent="0.3">
      <c r="A1846" t="s">
        <v>61</v>
      </c>
      <c r="B1846" s="143">
        <v>43708</v>
      </c>
      <c r="C1846">
        <v>49</v>
      </c>
      <c r="D1846" t="s">
        <v>409</v>
      </c>
      <c r="E1846">
        <v>1</v>
      </c>
    </row>
    <row r="1847" spans="1:5" x14ac:dyDescent="0.3">
      <c r="A1847" t="s">
        <v>61</v>
      </c>
      <c r="B1847" s="143">
        <v>43736</v>
      </c>
      <c r="C1847">
        <v>49</v>
      </c>
      <c r="D1847" t="s">
        <v>400</v>
      </c>
      <c r="E1847">
        <v>1230</v>
      </c>
    </row>
    <row r="1848" spans="1:5" x14ac:dyDescent="0.3">
      <c r="A1848" t="s">
        <v>61</v>
      </c>
      <c r="B1848" s="143">
        <v>43736</v>
      </c>
      <c r="C1848">
        <v>49</v>
      </c>
      <c r="D1848" t="s">
        <v>401</v>
      </c>
      <c r="E1848">
        <v>244</v>
      </c>
    </row>
    <row r="1849" spans="1:5" x14ac:dyDescent="0.3">
      <c r="A1849" t="s">
        <v>61</v>
      </c>
      <c r="B1849" s="143">
        <v>43736</v>
      </c>
      <c r="C1849">
        <v>49</v>
      </c>
      <c r="D1849" t="s">
        <v>402</v>
      </c>
      <c r="E1849">
        <v>29</v>
      </c>
    </row>
    <row r="1850" spans="1:5" x14ac:dyDescent="0.3">
      <c r="A1850" t="s">
        <v>61</v>
      </c>
      <c r="B1850" s="143">
        <v>43736</v>
      </c>
      <c r="C1850">
        <v>49</v>
      </c>
      <c r="D1850" t="s">
        <v>403</v>
      </c>
      <c r="E1850">
        <v>2</v>
      </c>
    </row>
    <row r="1851" spans="1:5" x14ac:dyDescent="0.3">
      <c r="A1851" t="s">
        <v>61</v>
      </c>
      <c r="B1851" s="143">
        <v>43736</v>
      </c>
      <c r="C1851">
        <v>49</v>
      </c>
      <c r="D1851" t="s">
        <v>406</v>
      </c>
      <c r="E1851">
        <v>153</v>
      </c>
    </row>
    <row r="1852" spans="1:5" x14ac:dyDescent="0.3">
      <c r="A1852" t="s">
        <v>61</v>
      </c>
      <c r="B1852" s="143">
        <v>43736</v>
      </c>
      <c r="C1852">
        <v>49</v>
      </c>
      <c r="D1852" t="s">
        <v>407</v>
      </c>
      <c r="E1852">
        <v>38</v>
      </c>
    </row>
    <row r="1853" spans="1:5" x14ac:dyDescent="0.3">
      <c r="A1853" t="s">
        <v>61</v>
      </c>
      <c r="B1853" s="143">
        <v>43736</v>
      </c>
      <c r="C1853">
        <v>49</v>
      </c>
      <c r="D1853" t="s">
        <v>408</v>
      </c>
      <c r="E1853">
        <v>2</v>
      </c>
    </row>
    <row r="1854" spans="1:5" x14ac:dyDescent="0.3">
      <c r="A1854" t="s">
        <v>61</v>
      </c>
      <c r="B1854" s="143">
        <v>43764</v>
      </c>
      <c r="C1854">
        <v>49</v>
      </c>
      <c r="D1854" t="s">
        <v>400</v>
      </c>
      <c r="E1854">
        <v>666</v>
      </c>
    </row>
    <row r="1855" spans="1:5" x14ac:dyDescent="0.3">
      <c r="A1855" t="s">
        <v>61</v>
      </c>
      <c r="B1855" s="143">
        <v>43764</v>
      </c>
      <c r="C1855">
        <v>49</v>
      </c>
      <c r="D1855" t="s">
        <v>401</v>
      </c>
      <c r="E1855">
        <v>196</v>
      </c>
    </row>
    <row r="1856" spans="1:5" x14ac:dyDescent="0.3">
      <c r="A1856" t="s">
        <v>61</v>
      </c>
      <c r="B1856" s="143">
        <v>43764</v>
      </c>
      <c r="C1856">
        <v>49</v>
      </c>
      <c r="D1856" t="s">
        <v>402</v>
      </c>
      <c r="E1856">
        <v>14</v>
      </c>
    </row>
    <row r="1857" spans="1:5" x14ac:dyDescent="0.3">
      <c r="A1857" t="s">
        <v>61</v>
      </c>
      <c r="B1857" s="143">
        <v>43764</v>
      </c>
      <c r="C1857">
        <v>49</v>
      </c>
      <c r="D1857" t="s">
        <v>403</v>
      </c>
      <c r="E1857">
        <v>5</v>
      </c>
    </row>
    <row r="1858" spans="1:5" x14ac:dyDescent="0.3">
      <c r="A1858" t="s">
        <v>61</v>
      </c>
      <c r="B1858" s="143">
        <v>43764</v>
      </c>
      <c r="C1858">
        <v>49</v>
      </c>
      <c r="D1858" t="s">
        <v>406</v>
      </c>
      <c r="E1858">
        <v>60</v>
      </c>
    </row>
    <row r="1859" spans="1:5" x14ac:dyDescent="0.3">
      <c r="A1859" t="s">
        <v>61</v>
      </c>
      <c r="B1859" s="143">
        <v>43764</v>
      </c>
      <c r="C1859">
        <v>49</v>
      </c>
      <c r="D1859" t="s">
        <v>407</v>
      </c>
      <c r="E1859">
        <v>35</v>
      </c>
    </row>
    <row r="1860" spans="1:5" x14ac:dyDescent="0.3">
      <c r="A1860" t="s">
        <v>61</v>
      </c>
      <c r="B1860" s="143">
        <v>43764</v>
      </c>
      <c r="C1860">
        <v>49</v>
      </c>
      <c r="D1860" t="s">
        <v>408</v>
      </c>
      <c r="E1860">
        <v>3</v>
      </c>
    </row>
    <row r="1861" spans="1:5" x14ac:dyDescent="0.3">
      <c r="A1861" t="s">
        <v>61</v>
      </c>
      <c r="B1861" s="143">
        <v>43799</v>
      </c>
      <c r="C1861">
        <v>49</v>
      </c>
      <c r="D1861" t="s">
        <v>400</v>
      </c>
      <c r="E1861">
        <v>1</v>
      </c>
    </row>
    <row r="1862" spans="1:5" x14ac:dyDescent="0.3">
      <c r="A1862" t="s">
        <v>61</v>
      </c>
      <c r="B1862" s="143">
        <v>43799</v>
      </c>
      <c r="C1862">
        <v>49</v>
      </c>
      <c r="D1862" t="s">
        <v>402</v>
      </c>
      <c r="E1862">
        <v>48</v>
      </c>
    </row>
    <row r="1863" spans="1:5" x14ac:dyDescent="0.3">
      <c r="A1863" t="s">
        <v>61</v>
      </c>
      <c r="B1863" s="143">
        <v>43799</v>
      </c>
      <c r="C1863">
        <v>49</v>
      </c>
      <c r="D1863" t="s">
        <v>403</v>
      </c>
      <c r="E1863">
        <v>2</v>
      </c>
    </row>
    <row r="1864" spans="1:5" x14ac:dyDescent="0.3">
      <c r="A1864" t="s">
        <v>61</v>
      </c>
      <c r="B1864" s="143">
        <v>43799</v>
      </c>
      <c r="C1864">
        <v>49</v>
      </c>
      <c r="D1864" t="s">
        <v>406</v>
      </c>
      <c r="E1864">
        <v>1</v>
      </c>
    </row>
    <row r="1865" spans="1:5" x14ac:dyDescent="0.3">
      <c r="A1865" t="s">
        <v>61</v>
      </c>
      <c r="B1865" s="143">
        <v>43799</v>
      </c>
      <c r="C1865">
        <v>49</v>
      </c>
      <c r="D1865" t="s">
        <v>408</v>
      </c>
      <c r="E1865">
        <v>10</v>
      </c>
    </row>
    <row r="1866" spans="1:5" x14ac:dyDescent="0.3">
      <c r="A1866" t="s">
        <v>61</v>
      </c>
      <c r="B1866" s="143">
        <v>43820</v>
      </c>
      <c r="C1866">
        <v>49</v>
      </c>
      <c r="D1866" t="s">
        <v>400</v>
      </c>
      <c r="E1866">
        <v>1</v>
      </c>
    </row>
    <row r="1867" spans="1:5" x14ac:dyDescent="0.3">
      <c r="A1867" t="s">
        <v>61</v>
      </c>
      <c r="B1867" s="143">
        <v>43820</v>
      </c>
      <c r="C1867">
        <v>49</v>
      </c>
      <c r="D1867" t="s">
        <v>402</v>
      </c>
      <c r="E1867">
        <v>28</v>
      </c>
    </row>
    <row r="1868" spans="1:5" x14ac:dyDescent="0.3">
      <c r="A1868" t="s">
        <v>61</v>
      </c>
      <c r="B1868" s="143">
        <v>43820</v>
      </c>
      <c r="C1868">
        <v>49</v>
      </c>
      <c r="D1868" t="s">
        <v>403</v>
      </c>
      <c r="E1868">
        <v>2</v>
      </c>
    </row>
    <row r="1869" spans="1:5" x14ac:dyDescent="0.3">
      <c r="A1869" t="s">
        <v>61</v>
      </c>
      <c r="B1869" s="143">
        <v>43820</v>
      </c>
      <c r="C1869">
        <v>49</v>
      </c>
      <c r="D1869" t="s">
        <v>408</v>
      </c>
      <c r="E1869">
        <v>4</v>
      </c>
    </row>
    <row r="1870" spans="1:5" x14ac:dyDescent="0.3">
      <c r="A1870" t="s">
        <v>61</v>
      </c>
      <c r="B1870" s="143">
        <v>43820</v>
      </c>
      <c r="C1870">
        <v>49</v>
      </c>
      <c r="D1870" t="s">
        <v>409</v>
      </c>
      <c r="E1870">
        <v>2</v>
      </c>
    </row>
    <row r="1871" spans="1:5" x14ac:dyDescent="0.3">
      <c r="A1871" t="s">
        <v>61</v>
      </c>
      <c r="B1871" s="143">
        <v>43855</v>
      </c>
      <c r="C1871">
        <v>49</v>
      </c>
      <c r="D1871" t="s">
        <v>402</v>
      </c>
      <c r="E1871">
        <v>18</v>
      </c>
    </row>
    <row r="1872" spans="1:5" x14ac:dyDescent="0.3">
      <c r="A1872" t="s">
        <v>61</v>
      </c>
      <c r="B1872" s="143">
        <v>43855</v>
      </c>
      <c r="C1872">
        <v>49</v>
      </c>
      <c r="D1872" t="s">
        <v>403</v>
      </c>
      <c r="E1872">
        <v>1</v>
      </c>
    </row>
    <row r="1873" spans="1:5" x14ac:dyDescent="0.3">
      <c r="A1873" t="s">
        <v>61</v>
      </c>
      <c r="B1873" s="143">
        <v>43855</v>
      </c>
      <c r="C1873">
        <v>49</v>
      </c>
      <c r="D1873" t="s">
        <v>408</v>
      </c>
      <c r="E1873">
        <v>6</v>
      </c>
    </row>
    <row r="1874" spans="1:5" x14ac:dyDescent="0.3">
      <c r="A1874" t="s">
        <v>61</v>
      </c>
      <c r="B1874" s="143">
        <v>43890</v>
      </c>
      <c r="C1874">
        <v>49</v>
      </c>
      <c r="D1874" t="s">
        <v>400</v>
      </c>
      <c r="E1874">
        <v>6</v>
      </c>
    </row>
    <row r="1875" spans="1:5" x14ac:dyDescent="0.3">
      <c r="A1875" t="s">
        <v>61</v>
      </c>
      <c r="B1875" s="143">
        <v>43890</v>
      </c>
      <c r="C1875">
        <v>49</v>
      </c>
      <c r="D1875" t="s">
        <v>401</v>
      </c>
      <c r="E1875">
        <v>2</v>
      </c>
    </row>
    <row r="1876" spans="1:5" x14ac:dyDescent="0.3">
      <c r="A1876" t="s">
        <v>61</v>
      </c>
      <c r="B1876" s="143">
        <v>43890</v>
      </c>
      <c r="C1876">
        <v>49</v>
      </c>
      <c r="D1876" t="s">
        <v>402</v>
      </c>
      <c r="E1876">
        <v>15</v>
      </c>
    </row>
    <row r="1877" spans="1:5" x14ac:dyDescent="0.3">
      <c r="A1877" t="s">
        <v>61</v>
      </c>
      <c r="B1877" s="143">
        <v>43890</v>
      </c>
      <c r="C1877">
        <v>49</v>
      </c>
      <c r="D1877" t="s">
        <v>403</v>
      </c>
      <c r="E1877">
        <v>2</v>
      </c>
    </row>
    <row r="1878" spans="1:5" x14ac:dyDescent="0.3">
      <c r="A1878" t="s">
        <v>61</v>
      </c>
      <c r="B1878" s="143">
        <v>43890</v>
      </c>
      <c r="C1878">
        <v>49</v>
      </c>
      <c r="D1878" t="s">
        <v>406</v>
      </c>
      <c r="E1878">
        <v>17</v>
      </c>
    </row>
    <row r="1879" spans="1:5" x14ac:dyDescent="0.3">
      <c r="A1879" t="s">
        <v>61</v>
      </c>
      <c r="B1879" s="143">
        <v>43890</v>
      </c>
      <c r="C1879">
        <v>49</v>
      </c>
      <c r="D1879" t="s">
        <v>407</v>
      </c>
      <c r="E1879">
        <v>3</v>
      </c>
    </row>
    <row r="1880" spans="1:5" x14ac:dyDescent="0.3">
      <c r="A1880" t="s">
        <v>61</v>
      </c>
      <c r="B1880" s="143">
        <v>43890</v>
      </c>
      <c r="C1880">
        <v>49</v>
      </c>
      <c r="D1880" t="s">
        <v>408</v>
      </c>
      <c r="E1880">
        <v>10</v>
      </c>
    </row>
    <row r="1881" spans="1:5" x14ac:dyDescent="0.3">
      <c r="A1881" t="s">
        <v>61</v>
      </c>
      <c r="B1881" s="143">
        <v>43890</v>
      </c>
      <c r="C1881">
        <v>49</v>
      </c>
      <c r="D1881" t="s">
        <v>409</v>
      </c>
      <c r="E1881">
        <v>3</v>
      </c>
    </row>
    <row r="1882" spans="1:5" x14ac:dyDescent="0.3">
      <c r="A1882" t="s">
        <v>61</v>
      </c>
      <c r="B1882" s="143">
        <v>43890</v>
      </c>
      <c r="C1882">
        <v>49</v>
      </c>
      <c r="D1882" t="s">
        <v>410</v>
      </c>
      <c r="E1882">
        <v>1</v>
      </c>
    </row>
    <row r="1883" spans="1:5" x14ac:dyDescent="0.3">
      <c r="A1883" t="s">
        <v>61</v>
      </c>
      <c r="B1883" s="143">
        <v>43918</v>
      </c>
      <c r="C1883">
        <v>49</v>
      </c>
      <c r="D1883" t="s">
        <v>400</v>
      </c>
      <c r="E1883">
        <v>6</v>
      </c>
    </row>
    <row r="1884" spans="1:5" x14ac:dyDescent="0.3">
      <c r="A1884" t="s">
        <v>61</v>
      </c>
      <c r="B1884" s="143">
        <v>43918</v>
      </c>
      <c r="C1884">
        <v>49</v>
      </c>
      <c r="D1884" t="s">
        <v>401</v>
      </c>
      <c r="E1884">
        <v>1</v>
      </c>
    </row>
    <row r="1885" spans="1:5" x14ac:dyDescent="0.3">
      <c r="A1885" t="s">
        <v>61</v>
      </c>
      <c r="B1885" s="143">
        <v>43918</v>
      </c>
      <c r="C1885">
        <v>49</v>
      </c>
      <c r="D1885" t="s">
        <v>402</v>
      </c>
      <c r="E1885">
        <v>4</v>
      </c>
    </row>
    <row r="1886" spans="1:5" x14ac:dyDescent="0.3">
      <c r="A1886" t="s">
        <v>61</v>
      </c>
      <c r="B1886" s="143">
        <v>43918</v>
      </c>
      <c r="C1886">
        <v>49</v>
      </c>
      <c r="D1886" t="s">
        <v>403</v>
      </c>
      <c r="E1886">
        <v>3</v>
      </c>
    </row>
    <row r="1887" spans="1:5" x14ac:dyDescent="0.3">
      <c r="A1887" t="s">
        <v>61</v>
      </c>
      <c r="B1887" s="143">
        <v>43918</v>
      </c>
      <c r="C1887">
        <v>49</v>
      </c>
      <c r="D1887" t="s">
        <v>406</v>
      </c>
      <c r="E1887">
        <v>15</v>
      </c>
    </row>
    <row r="1888" spans="1:5" x14ac:dyDescent="0.3">
      <c r="A1888" t="s">
        <v>61</v>
      </c>
      <c r="B1888" s="143">
        <v>43918</v>
      </c>
      <c r="C1888">
        <v>49</v>
      </c>
      <c r="D1888" t="s">
        <v>407</v>
      </c>
      <c r="E1888">
        <v>2</v>
      </c>
    </row>
    <row r="1889" spans="1:5" x14ac:dyDescent="0.3">
      <c r="A1889" t="s">
        <v>61</v>
      </c>
      <c r="B1889" s="143">
        <v>43918</v>
      </c>
      <c r="C1889">
        <v>49</v>
      </c>
      <c r="D1889" t="s">
        <v>408</v>
      </c>
      <c r="E1889">
        <v>4</v>
      </c>
    </row>
    <row r="1890" spans="1:5" x14ac:dyDescent="0.3">
      <c r="A1890" t="s">
        <v>60</v>
      </c>
      <c r="B1890" s="143">
        <v>43554</v>
      </c>
      <c r="C1890">
        <v>49</v>
      </c>
      <c r="D1890" t="s">
        <v>400</v>
      </c>
      <c r="E1890">
        <v>421</v>
      </c>
    </row>
    <row r="1891" spans="1:5" x14ac:dyDescent="0.3">
      <c r="A1891" t="s">
        <v>60</v>
      </c>
      <c r="B1891" s="143">
        <v>43554</v>
      </c>
      <c r="C1891">
        <v>49</v>
      </c>
      <c r="D1891" t="s">
        <v>401</v>
      </c>
      <c r="E1891">
        <v>1204</v>
      </c>
    </row>
    <row r="1892" spans="1:5" x14ac:dyDescent="0.3">
      <c r="A1892" t="s">
        <v>60</v>
      </c>
      <c r="B1892" s="143">
        <v>43554</v>
      </c>
      <c r="C1892">
        <v>49</v>
      </c>
      <c r="D1892" t="s">
        <v>406</v>
      </c>
      <c r="E1892">
        <v>261</v>
      </c>
    </row>
    <row r="1893" spans="1:5" x14ac:dyDescent="0.3">
      <c r="A1893" t="s">
        <v>60</v>
      </c>
      <c r="B1893" s="143">
        <v>43554</v>
      </c>
      <c r="C1893">
        <v>49</v>
      </c>
      <c r="D1893" t="s">
        <v>407</v>
      </c>
      <c r="E1893">
        <v>653</v>
      </c>
    </row>
    <row r="1894" spans="1:5" x14ac:dyDescent="0.3">
      <c r="A1894" t="s">
        <v>60</v>
      </c>
      <c r="B1894" s="143">
        <v>43582</v>
      </c>
      <c r="C1894">
        <v>49</v>
      </c>
      <c r="D1894" t="s">
        <v>400</v>
      </c>
      <c r="E1894">
        <v>429</v>
      </c>
    </row>
    <row r="1895" spans="1:5" x14ac:dyDescent="0.3">
      <c r="A1895" t="s">
        <v>60</v>
      </c>
      <c r="B1895" s="143">
        <v>43582</v>
      </c>
      <c r="C1895">
        <v>49</v>
      </c>
      <c r="D1895" t="s">
        <v>401</v>
      </c>
      <c r="E1895">
        <v>1316</v>
      </c>
    </row>
    <row r="1896" spans="1:5" x14ac:dyDescent="0.3">
      <c r="A1896" t="s">
        <v>60</v>
      </c>
      <c r="B1896" s="143">
        <v>43582</v>
      </c>
      <c r="C1896">
        <v>49</v>
      </c>
      <c r="D1896" t="s">
        <v>406</v>
      </c>
      <c r="E1896">
        <v>282</v>
      </c>
    </row>
    <row r="1897" spans="1:5" x14ac:dyDescent="0.3">
      <c r="A1897" t="s">
        <v>60</v>
      </c>
      <c r="B1897" s="143">
        <v>43582</v>
      </c>
      <c r="C1897">
        <v>49</v>
      </c>
      <c r="D1897" t="s">
        <v>407</v>
      </c>
      <c r="E1897">
        <v>758</v>
      </c>
    </row>
    <row r="1898" spans="1:5" x14ac:dyDescent="0.3">
      <c r="A1898" t="s">
        <v>60</v>
      </c>
      <c r="B1898" s="143">
        <v>43610</v>
      </c>
      <c r="C1898">
        <v>49</v>
      </c>
      <c r="D1898" t="s">
        <v>400</v>
      </c>
      <c r="E1898">
        <v>445</v>
      </c>
    </row>
    <row r="1899" spans="1:5" x14ac:dyDescent="0.3">
      <c r="A1899" t="s">
        <v>60</v>
      </c>
      <c r="B1899" s="143">
        <v>43610</v>
      </c>
      <c r="C1899">
        <v>49</v>
      </c>
      <c r="D1899" t="s">
        <v>401</v>
      </c>
      <c r="E1899">
        <v>1632</v>
      </c>
    </row>
    <row r="1900" spans="1:5" x14ac:dyDescent="0.3">
      <c r="A1900" t="s">
        <v>60</v>
      </c>
      <c r="B1900" s="143">
        <v>43610</v>
      </c>
      <c r="C1900">
        <v>49</v>
      </c>
      <c r="D1900" t="s">
        <v>406</v>
      </c>
      <c r="E1900">
        <v>321</v>
      </c>
    </row>
    <row r="1901" spans="1:5" x14ac:dyDescent="0.3">
      <c r="A1901" t="s">
        <v>60</v>
      </c>
      <c r="B1901" s="143">
        <v>43610</v>
      </c>
      <c r="C1901">
        <v>49</v>
      </c>
      <c r="D1901" t="s">
        <v>407</v>
      </c>
      <c r="E1901">
        <v>1013</v>
      </c>
    </row>
    <row r="1902" spans="1:5" x14ac:dyDescent="0.3">
      <c r="A1902" t="s">
        <v>60</v>
      </c>
      <c r="B1902" s="143">
        <v>43645</v>
      </c>
      <c r="C1902">
        <v>49</v>
      </c>
      <c r="D1902" t="s">
        <v>400</v>
      </c>
      <c r="E1902">
        <v>419</v>
      </c>
    </row>
    <row r="1903" spans="1:5" x14ac:dyDescent="0.3">
      <c r="A1903" t="s">
        <v>60</v>
      </c>
      <c r="B1903" s="143">
        <v>43645</v>
      </c>
      <c r="C1903">
        <v>49</v>
      </c>
      <c r="D1903" t="s">
        <v>401</v>
      </c>
      <c r="E1903">
        <v>1816</v>
      </c>
    </row>
    <row r="1904" spans="1:5" x14ac:dyDescent="0.3">
      <c r="A1904" t="s">
        <v>60</v>
      </c>
      <c r="B1904" s="143">
        <v>43645</v>
      </c>
      <c r="C1904">
        <v>49</v>
      </c>
      <c r="D1904" t="s">
        <v>406</v>
      </c>
      <c r="E1904">
        <v>312</v>
      </c>
    </row>
    <row r="1905" spans="1:5" x14ac:dyDescent="0.3">
      <c r="A1905" t="s">
        <v>60</v>
      </c>
      <c r="B1905" s="143">
        <v>43645</v>
      </c>
      <c r="C1905">
        <v>49</v>
      </c>
      <c r="D1905" t="s">
        <v>407</v>
      </c>
      <c r="E1905">
        <v>1149</v>
      </c>
    </row>
    <row r="1906" spans="1:5" x14ac:dyDescent="0.3">
      <c r="A1906" t="s">
        <v>60</v>
      </c>
      <c r="B1906" s="143">
        <v>43673</v>
      </c>
      <c r="C1906">
        <v>49</v>
      </c>
      <c r="D1906" t="s">
        <v>400</v>
      </c>
      <c r="E1906">
        <v>407</v>
      </c>
    </row>
    <row r="1907" spans="1:5" x14ac:dyDescent="0.3">
      <c r="A1907" t="s">
        <v>60</v>
      </c>
      <c r="B1907" s="143">
        <v>43673</v>
      </c>
      <c r="C1907">
        <v>49</v>
      </c>
      <c r="D1907" t="s">
        <v>401</v>
      </c>
      <c r="E1907">
        <v>1887</v>
      </c>
    </row>
    <row r="1908" spans="1:5" x14ac:dyDescent="0.3">
      <c r="A1908" t="s">
        <v>60</v>
      </c>
      <c r="B1908" s="143">
        <v>43673</v>
      </c>
      <c r="C1908">
        <v>49</v>
      </c>
      <c r="D1908" t="s">
        <v>406</v>
      </c>
      <c r="E1908">
        <v>304</v>
      </c>
    </row>
    <row r="1909" spans="1:5" x14ac:dyDescent="0.3">
      <c r="A1909" t="s">
        <v>60</v>
      </c>
      <c r="B1909" s="143">
        <v>43673</v>
      </c>
      <c r="C1909">
        <v>49</v>
      </c>
      <c r="D1909" t="s">
        <v>407</v>
      </c>
      <c r="E1909">
        <v>1159</v>
      </c>
    </row>
    <row r="1910" spans="1:5" x14ac:dyDescent="0.3">
      <c r="A1910" t="s">
        <v>60</v>
      </c>
      <c r="B1910" s="143">
        <v>43708</v>
      </c>
      <c r="C1910">
        <v>49</v>
      </c>
      <c r="D1910" t="s">
        <v>400</v>
      </c>
      <c r="E1910">
        <v>407</v>
      </c>
    </row>
    <row r="1911" spans="1:5" x14ac:dyDescent="0.3">
      <c r="A1911" t="s">
        <v>60</v>
      </c>
      <c r="B1911" s="143">
        <v>43708</v>
      </c>
      <c r="C1911">
        <v>49</v>
      </c>
      <c r="D1911" t="s">
        <v>401</v>
      </c>
      <c r="E1911">
        <v>1989</v>
      </c>
    </row>
    <row r="1912" spans="1:5" x14ac:dyDescent="0.3">
      <c r="A1912" t="s">
        <v>60</v>
      </c>
      <c r="B1912" s="143">
        <v>43708</v>
      </c>
      <c r="C1912">
        <v>49</v>
      </c>
      <c r="D1912" t="s">
        <v>406</v>
      </c>
      <c r="E1912">
        <v>313</v>
      </c>
    </row>
    <row r="1913" spans="1:5" x14ac:dyDescent="0.3">
      <c r="A1913" t="s">
        <v>60</v>
      </c>
      <c r="B1913" s="143">
        <v>43708</v>
      </c>
      <c r="C1913">
        <v>49</v>
      </c>
      <c r="D1913" t="s">
        <v>407</v>
      </c>
      <c r="E1913">
        <v>1172</v>
      </c>
    </row>
    <row r="1914" spans="1:5" x14ac:dyDescent="0.3">
      <c r="A1914" t="s">
        <v>60</v>
      </c>
      <c r="B1914" s="143">
        <v>43736</v>
      </c>
      <c r="C1914">
        <v>49</v>
      </c>
      <c r="D1914" t="s">
        <v>400</v>
      </c>
      <c r="E1914">
        <v>395</v>
      </c>
    </row>
    <row r="1915" spans="1:5" x14ac:dyDescent="0.3">
      <c r="A1915" t="s">
        <v>60</v>
      </c>
      <c r="B1915" s="143">
        <v>43736</v>
      </c>
      <c r="C1915">
        <v>49</v>
      </c>
      <c r="D1915" t="s">
        <v>401</v>
      </c>
      <c r="E1915">
        <v>2010</v>
      </c>
    </row>
    <row r="1916" spans="1:5" x14ac:dyDescent="0.3">
      <c r="A1916" t="s">
        <v>60</v>
      </c>
      <c r="B1916" s="143">
        <v>43736</v>
      </c>
      <c r="C1916">
        <v>49</v>
      </c>
      <c r="D1916" t="s">
        <v>406</v>
      </c>
      <c r="E1916">
        <v>292</v>
      </c>
    </row>
    <row r="1917" spans="1:5" x14ac:dyDescent="0.3">
      <c r="A1917" t="s">
        <v>60</v>
      </c>
      <c r="B1917" s="143">
        <v>43736</v>
      </c>
      <c r="C1917">
        <v>49</v>
      </c>
      <c r="D1917" t="s">
        <v>407</v>
      </c>
      <c r="E1917">
        <v>1108</v>
      </c>
    </row>
    <row r="1918" spans="1:5" x14ac:dyDescent="0.3">
      <c r="A1918" t="s">
        <v>60</v>
      </c>
      <c r="B1918" s="143">
        <v>43764</v>
      </c>
      <c r="C1918">
        <v>49</v>
      </c>
      <c r="D1918" t="s">
        <v>400</v>
      </c>
      <c r="E1918">
        <v>369</v>
      </c>
    </row>
    <row r="1919" spans="1:5" x14ac:dyDescent="0.3">
      <c r="A1919" t="s">
        <v>60</v>
      </c>
      <c r="B1919" s="143">
        <v>43764</v>
      </c>
      <c r="C1919">
        <v>49</v>
      </c>
      <c r="D1919" t="s">
        <v>401</v>
      </c>
      <c r="E1919">
        <v>2002</v>
      </c>
    </row>
    <row r="1920" spans="1:5" x14ac:dyDescent="0.3">
      <c r="A1920" t="s">
        <v>60</v>
      </c>
      <c r="B1920" s="143">
        <v>43764</v>
      </c>
      <c r="C1920">
        <v>49</v>
      </c>
      <c r="D1920" t="s">
        <v>406</v>
      </c>
      <c r="E1920">
        <v>284</v>
      </c>
    </row>
    <row r="1921" spans="1:5" x14ac:dyDescent="0.3">
      <c r="A1921" t="s">
        <v>60</v>
      </c>
      <c r="B1921" s="143">
        <v>43764</v>
      </c>
      <c r="C1921">
        <v>49</v>
      </c>
      <c r="D1921" t="s">
        <v>407</v>
      </c>
      <c r="E1921">
        <v>1054</v>
      </c>
    </row>
    <row r="1922" spans="1:5" x14ac:dyDescent="0.3">
      <c r="A1922" t="s">
        <v>60</v>
      </c>
      <c r="B1922" s="143">
        <v>43799</v>
      </c>
      <c r="C1922">
        <v>49</v>
      </c>
      <c r="D1922" t="s">
        <v>400</v>
      </c>
      <c r="E1922">
        <v>337</v>
      </c>
    </row>
    <row r="1923" spans="1:5" x14ac:dyDescent="0.3">
      <c r="A1923" t="s">
        <v>60</v>
      </c>
      <c r="B1923" s="143">
        <v>43799</v>
      </c>
      <c r="C1923">
        <v>49</v>
      </c>
      <c r="D1923" t="s">
        <v>401</v>
      </c>
      <c r="E1923">
        <v>1915</v>
      </c>
    </row>
    <row r="1924" spans="1:5" x14ac:dyDescent="0.3">
      <c r="A1924" t="s">
        <v>60</v>
      </c>
      <c r="B1924" s="143">
        <v>43799</v>
      </c>
      <c r="C1924">
        <v>49</v>
      </c>
      <c r="D1924" t="s">
        <v>406</v>
      </c>
      <c r="E1924">
        <v>259</v>
      </c>
    </row>
    <row r="1925" spans="1:5" x14ac:dyDescent="0.3">
      <c r="A1925" t="s">
        <v>60</v>
      </c>
      <c r="B1925" s="143">
        <v>43799</v>
      </c>
      <c r="C1925">
        <v>49</v>
      </c>
      <c r="D1925" t="s">
        <v>407</v>
      </c>
      <c r="E1925">
        <v>960</v>
      </c>
    </row>
    <row r="1926" spans="1:5" x14ac:dyDescent="0.3">
      <c r="A1926" t="s">
        <v>60</v>
      </c>
      <c r="B1926" s="143">
        <v>43820</v>
      </c>
      <c r="C1926">
        <v>49</v>
      </c>
      <c r="D1926" t="s">
        <v>400</v>
      </c>
      <c r="E1926">
        <v>304</v>
      </c>
    </row>
    <row r="1927" spans="1:5" x14ac:dyDescent="0.3">
      <c r="A1927" t="s">
        <v>60</v>
      </c>
      <c r="B1927" s="143">
        <v>43820</v>
      </c>
      <c r="C1927">
        <v>49</v>
      </c>
      <c r="D1927" t="s">
        <v>401</v>
      </c>
      <c r="E1927">
        <v>1779</v>
      </c>
    </row>
    <row r="1928" spans="1:5" x14ac:dyDescent="0.3">
      <c r="A1928" t="s">
        <v>60</v>
      </c>
      <c r="B1928" s="143">
        <v>43820</v>
      </c>
      <c r="C1928">
        <v>49</v>
      </c>
      <c r="D1928" t="s">
        <v>406</v>
      </c>
      <c r="E1928">
        <v>235</v>
      </c>
    </row>
    <row r="1929" spans="1:5" x14ac:dyDescent="0.3">
      <c r="A1929" t="s">
        <v>60</v>
      </c>
      <c r="B1929" s="143">
        <v>43820</v>
      </c>
      <c r="C1929">
        <v>49</v>
      </c>
      <c r="D1929" t="s">
        <v>407</v>
      </c>
      <c r="E1929">
        <v>878</v>
      </c>
    </row>
    <row r="1930" spans="1:5" x14ac:dyDescent="0.3">
      <c r="A1930" t="s">
        <v>60</v>
      </c>
      <c r="B1930" s="143">
        <v>43855</v>
      </c>
      <c r="C1930">
        <v>49</v>
      </c>
      <c r="D1930" t="s">
        <v>400</v>
      </c>
      <c r="E1930">
        <v>279</v>
      </c>
    </row>
    <row r="1931" spans="1:5" x14ac:dyDescent="0.3">
      <c r="A1931" t="s">
        <v>60</v>
      </c>
      <c r="B1931" s="143">
        <v>43855</v>
      </c>
      <c r="C1931">
        <v>49</v>
      </c>
      <c r="D1931" t="s">
        <v>401</v>
      </c>
      <c r="E1931">
        <v>1690</v>
      </c>
    </row>
    <row r="1932" spans="1:5" x14ac:dyDescent="0.3">
      <c r="A1932" t="s">
        <v>60</v>
      </c>
      <c r="B1932" s="143">
        <v>43855</v>
      </c>
      <c r="C1932">
        <v>49</v>
      </c>
      <c r="D1932" t="s">
        <v>406</v>
      </c>
      <c r="E1932">
        <v>223</v>
      </c>
    </row>
    <row r="1933" spans="1:5" x14ac:dyDescent="0.3">
      <c r="A1933" t="s">
        <v>60</v>
      </c>
      <c r="B1933" s="143">
        <v>43855</v>
      </c>
      <c r="C1933">
        <v>49</v>
      </c>
      <c r="D1933" t="s">
        <v>407</v>
      </c>
      <c r="E1933">
        <v>826</v>
      </c>
    </row>
    <row r="1934" spans="1:5" x14ac:dyDescent="0.3">
      <c r="A1934" t="s">
        <v>60</v>
      </c>
      <c r="B1934" s="143">
        <v>43890</v>
      </c>
      <c r="C1934">
        <v>49</v>
      </c>
      <c r="D1934" t="s">
        <v>400</v>
      </c>
      <c r="E1934">
        <v>247</v>
      </c>
    </row>
    <row r="1935" spans="1:5" x14ac:dyDescent="0.3">
      <c r="A1935" t="s">
        <v>60</v>
      </c>
      <c r="B1935" s="143">
        <v>43890</v>
      </c>
      <c r="C1935">
        <v>49</v>
      </c>
      <c r="D1935" t="s">
        <v>401</v>
      </c>
      <c r="E1935">
        <v>1617</v>
      </c>
    </row>
    <row r="1936" spans="1:5" x14ac:dyDescent="0.3">
      <c r="A1936" t="s">
        <v>60</v>
      </c>
      <c r="B1936" s="143">
        <v>43890</v>
      </c>
      <c r="C1936">
        <v>49</v>
      </c>
      <c r="D1936" t="s">
        <v>406</v>
      </c>
      <c r="E1936">
        <v>204</v>
      </c>
    </row>
    <row r="1937" spans="1:5" x14ac:dyDescent="0.3">
      <c r="A1937" t="s">
        <v>60</v>
      </c>
      <c r="B1937" s="143">
        <v>43890</v>
      </c>
      <c r="C1937">
        <v>49</v>
      </c>
      <c r="D1937" t="s">
        <v>407</v>
      </c>
      <c r="E1937">
        <v>788</v>
      </c>
    </row>
    <row r="1938" spans="1:5" x14ac:dyDescent="0.3">
      <c r="A1938" t="s">
        <v>60</v>
      </c>
      <c r="B1938" s="143">
        <v>43918</v>
      </c>
      <c r="C1938">
        <v>49</v>
      </c>
      <c r="D1938" t="s">
        <v>400</v>
      </c>
      <c r="E1938">
        <v>247</v>
      </c>
    </row>
    <row r="1939" spans="1:5" x14ac:dyDescent="0.3">
      <c r="A1939" t="s">
        <v>60</v>
      </c>
      <c r="B1939" s="143">
        <v>43918</v>
      </c>
      <c r="C1939">
        <v>49</v>
      </c>
      <c r="D1939" t="s">
        <v>401</v>
      </c>
      <c r="E1939">
        <v>1601</v>
      </c>
    </row>
    <row r="1940" spans="1:5" x14ac:dyDescent="0.3">
      <c r="A1940" t="s">
        <v>60</v>
      </c>
      <c r="B1940" s="143">
        <v>43918</v>
      </c>
      <c r="C1940">
        <v>49</v>
      </c>
      <c r="D1940" t="s">
        <v>406</v>
      </c>
      <c r="E1940">
        <v>195</v>
      </c>
    </row>
    <row r="1941" spans="1:5" x14ac:dyDescent="0.3">
      <c r="A1941" t="s">
        <v>60</v>
      </c>
      <c r="B1941" s="143">
        <v>43918</v>
      </c>
      <c r="C1941">
        <v>49</v>
      </c>
      <c r="D1941" t="s">
        <v>407</v>
      </c>
      <c r="E1941">
        <v>764</v>
      </c>
    </row>
    <row r="1942" spans="1:5" x14ac:dyDescent="0.3">
      <c r="A1942" t="s">
        <v>62</v>
      </c>
      <c r="B1942" s="143">
        <v>43554</v>
      </c>
      <c r="C1942">
        <v>49</v>
      </c>
      <c r="D1942" t="s">
        <v>400</v>
      </c>
      <c r="E1942">
        <v>8238</v>
      </c>
    </row>
    <row r="1943" spans="1:5" x14ac:dyDescent="0.3">
      <c r="A1943" t="s">
        <v>62</v>
      </c>
      <c r="B1943" s="143">
        <v>43554</v>
      </c>
      <c r="C1943">
        <v>49</v>
      </c>
      <c r="D1943" t="s">
        <v>401</v>
      </c>
      <c r="E1943">
        <v>2648</v>
      </c>
    </row>
    <row r="1944" spans="1:5" x14ac:dyDescent="0.3">
      <c r="A1944" t="s">
        <v>62</v>
      </c>
      <c r="B1944" s="143">
        <v>43554</v>
      </c>
      <c r="C1944">
        <v>49</v>
      </c>
      <c r="D1944" t="s">
        <v>402</v>
      </c>
      <c r="E1944">
        <v>136</v>
      </c>
    </row>
    <row r="1945" spans="1:5" x14ac:dyDescent="0.3">
      <c r="A1945" t="s">
        <v>62</v>
      </c>
      <c r="B1945" s="143">
        <v>43554</v>
      </c>
      <c r="C1945">
        <v>49</v>
      </c>
      <c r="D1945" t="s">
        <v>403</v>
      </c>
      <c r="E1945">
        <v>27</v>
      </c>
    </row>
    <row r="1946" spans="1:5" x14ac:dyDescent="0.3">
      <c r="A1946" t="s">
        <v>62</v>
      </c>
      <c r="B1946" s="143">
        <v>43554</v>
      </c>
      <c r="C1946">
        <v>49</v>
      </c>
      <c r="D1946" t="s">
        <v>404</v>
      </c>
      <c r="E1946">
        <v>3</v>
      </c>
    </row>
    <row r="1947" spans="1:5" x14ac:dyDescent="0.3">
      <c r="A1947" t="s">
        <v>62</v>
      </c>
      <c r="B1947" s="143">
        <v>43554</v>
      </c>
      <c r="C1947">
        <v>49</v>
      </c>
      <c r="D1947" t="s">
        <v>406</v>
      </c>
      <c r="E1947">
        <v>4871</v>
      </c>
    </row>
    <row r="1948" spans="1:5" x14ac:dyDescent="0.3">
      <c r="A1948" t="s">
        <v>62</v>
      </c>
      <c r="B1948" s="143">
        <v>43554</v>
      </c>
      <c r="C1948">
        <v>49</v>
      </c>
      <c r="D1948" t="s">
        <v>407</v>
      </c>
      <c r="E1948">
        <v>1334</v>
      </c>
    </row>
    <row r="1949" spans="1:5" x14ac:dyDescent="0.3">
      <c r="A1949" t="s">
        <v>62</v>
      </c>
      <c r="B1949" s="143">
        <v>43554</v>
      </c>
      <c r="C1949">
        <v>49</v>
      </c>
      <c r="D1949" t="s">
        <v>408</v>
      </c>
      <c r="E1949">
        <v>54</v>
      </c>
    </row>
    <row r="1950" spans="1:5" x14ac:dyDescent="0.3">
      <c r="A1950" t="s">
        <v>62</v>
      </c>
      <c r="B1950" s="143">
        <v>43554</v>
      </c>
      <c r="C1950">
        <v>49</v>
      </c>
      <c r="D1950" t="s">
        <v>409</v>
      </c>
      <c r="E1950">
        <v>10</v>
      </c>
    </row>
    <row r="1951" spans="1:5" x14ac:dyDescent="0.3">
      <c r="A1951" t="s">
        <v>62</v>
      </c>
      <c r="B1951" s="143">
        <v>43554</v>
      </c>
      <c r="C1951">
        <v>49</v>
      </c>
      <c r="D1951" t="s">
        <v>410</v>
      </c>
      <c r="E1951">
        <v>1</v>
      </c>
    </row>
    <row r="1952" spans="1:5" x14ac:dyDescent="0.3">
      <c r="A1952" t="s">
        <v>62</v>
      </c>
      <c r="B1952" s="143">
        <v>43582</v>
      </c>
      <c r="C1952">
        <v>49</v>
      </c>
      <c r="D1952" t="s">
        <v>400</v>
      </c>
      <c r="E1952">
        <v>8796</v>
      </c>
    </row>
    <row r="1953" spans="1:5" x14ac:dyDescent="0.3">
      <c r="A1953" t="s">
        <v>62</v>
      </c>
      <c r="B1953" s="143">
        <v>43582</v>
      </c>
      <c r="C1953">
        <v>49</v>
      </c>
      <c r="D1953" t="s">
        <v>401</v>
      </c>
      <c r="E1953">
        <v>2746</v>
      </c>
    </row>
    <row r="1954" spans="1:5" x14ac:dyDescent="0.3">
      <c r="A1954" t="s">
        <v>62</v>
      </c>
      <c r="B1954" s="143">
        <v>43582</v>
      </c>
      <c r="C1954">
        <v>49</v>
      </c>
      <c r="D1954" t="s">
        <v>402</v>
      </c>
      <c r="E1954">
        <v>162</v>
      </c>
    </row>
    <row r="1955" spans="1:5" x14ac:dyDescent="0.3">
      <c r="A1955" t="s">
        <v>62</v>
      </c>
      <c r="B1955" s="143">
        <v>43582</v>
      </c>
      <c r="C1955">
        <v>49</v>
      </c>
      <c r="D1955" t="s">
        <v>403</v>
      </c>
      <c r="E1955">
        <v>30</v>
      </c>
    </row>
    <row r="1956" spans="1:5" x14ac:dyDescent="0.3">
      <c r="A1956" t="s">
        <v>62</v>
      </c>
      <c r="B1956" s="143">
        <v>43582</v>
      </c>
      <c r="C1956">
        <v>49</v>
      </c>
      <c r="D1956" t="s">
        <v>404</v>
      </c>
      <c r="E1956">
        <v>3</v>
      </c>
    </row>
    <row r="1957" spans="1:5" x14ac:dyDescent="0.3">
      <c r="A1957" t="s">
        <v>62</v>
      </c>
      <c r="B1957" s="143">
        <v>43582</v>
      </c>
      <c r="C1957">
        <v>49</v>
      </c>
      <c r="D1957" t="s">
        <v>406</v>
      </c>
      <c r="E1957">
        <v>5617</v>
      </c>
    </row>
    <row r="1958" spans="1:5" x14ac:dyDescent="0.3">
      <c r="A1958" t="s">
        <v>62</v>
      </c>
      <c r="B1958" s="143">
        <v>43582</v>
      </c>
      <c r="C1958">
        <v>49</v>
      </c>
      <c r="D1958" t="s">
        <v>407</v>
      </c>
      <c r="E1958">
        <v>1474</v>
      </c>
    </row>
    <row r="1959" spans="1:5" x14ac:dyDescent="0.3">
      <c r="A1959" t="s">
        <v>62</v>
      </c>
      <c r="B1959" s="143">
        <v>43582</v>
      </c>
      <c r="C1959">
        <v>49</v>
      </c>
      <c r="D1959" t="s">
        <v>408</v>
      </c>
      <c r="E1959">
        <v>57</v>
      </c>
    </row>
    <row r="1960" spans="1:5" x14ac:dyDescent="0.3">
      <c r="A1960" t="s">
        <v>62</v>
      </c>
      <c r="B1960" s="143">
        <v>43582</v>
      </c>
      <c r="C1960">
        <v>49</v>
      </c>
      <c r="D1960" t="s">
        <v>409</v>
      </c>
      <c r="E1960">
        <v>11</v>
      </c>
    </row>
    <row r="1961" spans="1:5" x14ac:dyDescent="0.3">
      <c r="A1961" t="s">
        <v>62</v>
      </c>
      <c r="B1961" s="143">
        <v>43582</v>
      </c>
      <c r="C1961">
        <v>49</v>
      </c>
      <c r="D1961" t="s">
        <v>410</v>
      </c>
      <c r="E1961">
        <v>1</v>
      </c>
    </row>
    <row r="1962" spans="1:5" x14ac:dyDescent="0.3">
      <c r="A1962" t="s">
        <v>62</v>
      </c>
      <c r="B1962" s="143">
        <v>43610</v>
      </c>
      <c r="C1962">
        <v>49</v>
      </c>
      <c r="D1962" t="s">
        <v>400</v>
      </c>
      <c r="E1962">
        <v>9709</v>
      </c>
    </row>
    <row r="1963" spans="1:5" x14ac:dyDescent="0.3">
      <c r="A1963" t="s">
        <v>62</v>
      </c>
      <c r="B1963" s="143">
        <v>43610</v>
      </c>
      <c r="C1963">
        <v>49</v>
      </c>
      <c r="D1963" t="s">
        <v>401</v>
      </c>
      <c r="E1963">
        <v>3427</v>
      </c>
    </row>
    <row r="1964" spans="1:5" x14ac:dyDescent="0.3">
      <c r="A1964" t="s">
        <v>62</v>
      </c>
      <c r="B1964" s="143">
        <v>43610</v>
      </c>
      <c r="C1964">
        <v>49</v>
      </c>
      <c r="D1964" t="s">
        <v>402</v>
      </c>
      <c r="E1964">
        <v>182</v>
      </c>
    </row>
    <row r="1965" spans="1:5" x14ac:dyDescent="0.3">
      <c r="A1965" t="s">
        <v>62</v>
      </c>
      <c r="B1965" s="143">
        <v>43610</v>
      </c>
      <c r="C1965">
        <v>49</v>
      </c>
      <c r="D1965" t="s">
        <v>403</v>
      </c>
      <c r="E1965">
        <v>35</v>
      </c>
    </row>
    <row r="1966" spans="1:5" x14ac:dyDescent="0.3">
      <c r="A1966" t="s">
        <v>62</v>
      </c>
      <c r="B1966" s="143">
        <v>43610</v>
      </c>
      <c r="C1966">
        <v>49</v>
      </c>
      <c r="D1966" t="s">
        <v>404</v>
      </c>
      <c r="E1966">
        <v>3</v>
      </c>
    </row>
    <row r="1967" spans="1:5" x14ac:dyDescent="0.3">
      <c r="A1967" t="s">
        <v>62</v>
      </c>
      <c r="B1967" s="143">
        <v>43610</v>
      </c>
      <c r="C1967">
        <v>49</v>
      </c>
      <c r="D1967" t="s">
        <v>406</v>
      </c>
      <c r="E1967">
        <v>6513</v>
      </c>
    </row>
    <row r="1968" spans="1:5" x14ac:dyDescent="0.3">
      <c r="A1968" t="s">
        <v>62</v>
      </c>
      <c r="B1968" s="143">
        <v>43610</v>
      </c>
      <c r="C1968">
        <v>49</v>
      </c>
      <c r="D1968" t="s">
        <v>407</v>
      </c>
      <c r="E1968">
        <v>1843</v>
      </c>
    </row>
    <row r="1969" spans="1:5" x14ac:dyDescent="0.3">
      <c r="A1969" t="s">
        <v>62</v>
      </c>
      <c r="B1969" s="143">
        <v>43610</v>
      </c>
      <c r="C1969">
        <v>49</v>
      </c>
      <c r="D1969" t="s">
        <v>408</v>
      </c>
      <c r="E1969">
        <v>68</v>
      </c>
    </row>
    <row r="1970" spans="1:5" x14ac:dyDescent="0.3">
      <c r="A1970" t="s">
        <v>62</v>
      </c>
      <c r="B1970" s="143">
        <v>43610</v>
      </c>
      <c r="C1970">
        <v>49</v>
      </c>
      <c r="D1970" t="s">
        <v>409</v>
      </c>
      <c r="E1970">
        <v>11</v>
      </c>
    </row>
    <row r="1971" spans="1:5" x14ac:dyDescent="0.3">
      <c r="A1971" t="s">
        <v>62</v>
      </c>
      <c r="B1971" s="143">
        <v>43645</v>
      </c>
      <c r="C1971">
        <v>49</v>
      </c>
      <c r="D1971" t="s">
        <v>400</v>
      </c>
      <c r="E1971">
        <v>10119</v>
      </c>
    </row>
    <row r="1972" spans="1:5" x14ac:dyDescent="0.3">
      <c r="A1972" t="s">
        <v>62</v>
      </c>
      <c r="B1972" s="143">
        <v>43645</v>
      </c>
      <c r="C1972">
        <v>49</v>
      </c>
      <c r="D1972" t="s">
        <v>401</v>
      </c>
      <c r="E1972">
        <v>3747</v>
      </c>
    </row>
    <row r="1973" spans="1:5" x14ac:dyDescent="0.3">
      <c r="A1973" t="s">
        <v>62</v>
      </c>
      <c r="B1973" s="143">
        <v>43645</v>
      </c>
      <c r="C1973">
        <v>49</v>
      </c>
      <c r="D1973" t="s">
        <v>402</v>
      </c>
      <c r="E1973">
        <v>176</v>
      </c>
    </row>
    <row r="1974" spans="1:5" x14ac:dyDescent="0.3">
      <c r="A1974" t="s">
        <v>62</v>
      </c>
      <c r="B1974" s="143">
        <v>43645</v>
      </c>
      <c r="C1974">
        <v>49</v>
      </c>
      <c r="D1974" t="s">
        <v>403</v>
      </c>
      <c r="E1974">
        <v>41</v>
      </c>
    </row>
    <row r="1975" spans="1:5" x14ac:dyDescent="0.3">
      <c r="A1975" t="s">
        <v>62</v>
      </c>
      <c r="B1975" s="143">
        <v>43645</v>
      </c>
      <c r="C1975">
        <v>49</v>
      </c>
      <c r="D1975" t="s">
        <v>404</v>
      </c>
      <c r="E1975">
        <v>3</v>
      </c>
    </row>
    <row r="1976" spans="1:5" x14ac:dyDescent="0.3">
      <c r="A1976" t="s">
        <v>62</v>
      </c>
      <c r="B1976" s="143">
        <v>43645</v>
      </c>
      <c r="C1976">
        <v>49</v>
      </c>
      <c r="D1976" t="s">
        <v>406</v>
      </c>
      <c r="E1976">
        <v>6784</v>
      </c>
    </row>
    <row r="1977" spans="1:5" x14ac:dyDescent="0.3">
      <c r="A1977" t="s">
        <v>62</v>
      </c>
      <c r="B1977" s="143">
        <v>43645</v>
      </c>
      <c r="C1977">
        <v>49</v>
      </c>
      <c r="D1977" t="s">
        <v>407</v>
      </c>
      <c r="E1977">
        <v>1783</v>
      </c>
    </row>
    <row r="1978" spans="1:5" x14ac:dyDescent="0.3">
      <c r="A1978" t="s">
        <v>62</v>
      </c>
      <c r="B1978" s="143">
        <v>43645</v>
      </c>
      <c r="C1978">
        <v>49</v>
      </c>
      <c r="D1978" t="s">
        <v>408</v>
      </c>
      <c r="E1978">
        <v>65</v>
      </c>
    </row>
    <row r="1979" spans="1:5" x14ac:dyDescent="0.3">
      <c r="A1979" t="s">
        <v>62</v>
      </c>
      <c r="B1979" s="143">
        <v>43645</v>
      </c>
      <c r="C1979">
        <v>49</v>
      </c>
      <c r="D1979" t="s">
        <v>409</v>
      </c>
      <c r="E1979">
        <v>15</v>
      </c>
    </row>
    <row r="1980" spans="1:5" x14ac:dyDescent="0.3">
      <c r="A1980" t="s">
        <v>62</v>
      </c>
      <c r="B1980" s="143">
        <v>43645</v>
      </c>
      <c r="C1980">
        <v>49</v>
      </c>
      <c r="D1980" t="s">
        <v>410</v>
      </c>
      <c r="E1980">
        <v>1</v>
      </c>
    </row>
    <row r="1981" spans="1:5" x14ac:dyDescent="0.3">
      <c r="A1981" t="s">
        <v>62</v>
      </c>
      <c r="B1981" s="143">
        <v>43673</v>
      </c>
      <c r="C1981">
        <v>49</v>
      </c>
      <c r="D1981" t="s">
        <v>400</v>
      </c>
      <c r="E1981">
        <v>9713</v>
      </c>
    </row>
    <row r="1982" spans="1:5" x14ac:dyDescent="0.3">
      <c r="A1982" t="s">
        <v>62</v>
      </c>
      <c r="B1982" s="143">
        <v>43673</v>
      </c>
      <c r="C1982">
        <v>49</v>
      </c>
      <c r="D1982" t="s">
        <v>401</v>
      </c>
      <c r="E1982">
        <v>3538</v>
      </c>
    </row>
    <row r="1983" spans="1:5" x14ac:dyDescent="0.3">
      <c r="A1983" t="s">
        <v>62</v>
      </c>
      <c r="B1983" s="143">
        <v>43673</v>
      </c>
      <c r="C1983">
        <v>49</v>
      </c>
      <c r="D1983" t="s">
        <v>402</v>
      </c>
      <c r="E1983">
        <v>171</v>
      </c>
    </row>
    <row r="1984" spans="1:5" x14ac:dyDescent="0.3">
      <c r="A1984" t="s">
        <v>62</v>
      </c>
      <c r="B1984" s="143">
        <v>43673</v>
      </c>
      <c r="C1984">
        <v>49</v>
      </c>
      <c r="D1984" t="s">
        <v>403</v>
      </c>
      <c r="E1984">
        <v>37</v>
      </c>
    </row>
    <row r="1985" spans="1:5" x14ac:dyDescent="0.3">
      <c r="A1985" t="s">
        <v>62</v>
      </c>
      <c r="B1985" s="143">
        <v>43673</v>
      </c>
      <c r="C1985">
        <v>49</v>
      </c>
      <c r="D1985" t="s">
        <v>404</v>
      </c>
      <c r="E1985">
        <v>1</v>
      </c>
    </row>
    <row r="1986" spans="1:5" x14ac:dyDescent="0.3">
      <c r="A1986" t="s">
        <v>62</v>
      </c>
      <c r="B1986" s="143">
        <v>43673</v>
      </c>
      <c r="C1986">
        <v>49</v>
      </c>
      <c r="D1986" t="s">
        <v>406</v>
      </c>
      <c r="E1986">
        <v>6595</v>
      </c>
    </row>
    <row r="1987" spans="1:5" x14ac:dyDescent="0.3">
      <c r="A1987" t="s">
        <v>62</v>
      </c>
      <c r="B1987" s="143">
        <v>43673</v>
      </c>
      <c r="C1987">
        <v>49</v>
      </c>
      <c r="D1987" t="s">
        <v>407</v>
      </c>
      <c r="E1987">
        <v>1614</v>
      </c>
    </row>
    <row r="1988" spans="1:5" x14ac:dyDescent="0.3">
      <c r="A1988" t="s">
        <v>62</v>
      </c>
      <c r="B1988" s="143">
        <v>43673</v>
      </c>
      <c r="C1988">
        <v>49</v>
      </c>
      <c r="D1988" t="s">
        <v>408</v>
      </c>
      <c r="E1988">
        <v>56</v>
      </c>
    </row>
    <row r="1989" spans="1:5" x14ac:dyDescent="0.3">
      <c r="A1989" t="s">
        <v>62</v>
      </c>
      <c r="B1989" s="143">
        <v>43673</v>
      </c>
      <c r="C1989">
        <v>49</v>
      </c>
      <c r="D1989" t="s">
        <v>409</v>
      </c>
      <c r="E1989">
        <v>18</v>
      </c>
    </row>
    <row r="1990" spans="1:5" x14ac:dyDescent="0.3">
      <c r="A1990" t="s">
        <v>62</v>
      </c>
      <c r="B1990" s="143">
        <v>43673</v>
      </c>
      <c r="C1990">
        <v>49</v>
      </c>
      <c r="D1990" t="s">
        <v>410</v>
      </c>
      <c r="E1990">
        <v>1</v>
      </c>
    </row>
    <row r="1991" spans="1:5" x14ac:dyDescent="0.3">
      <c r="A1991" t="s">
        <v>62</v>
      </c>
      <c r="B1991" s="143">
        <v>43708</v>
      </c>
      <c r="C1991">
        <v>49</v>
      </c>
      <c r="D1991" t="s">
        <v>400</v>
      </c>
      <c r="E1991">
        <v>9547</v>
      </c>
    </row>
    <row r="1992" spans="1:5" x14ac:dyDescent="0.3">
      <c r="A1992" t="s">
        <v>62</v>
      </c>
      <c r="B1992" s="143">
        <v>43708</v>
      </c>
      <c r="C1992">
        <v>49</v>
      </c>
      <c r="D1992" t="s">
        <v>401</v>
      </c>
      <c r="E1992">
        <v>3555</v>
      </c>
    </row>
    <row r="1993" spans="1:5" x14ac:dyDescent="0.3">
      <c r="A1993" t="s">
        <v>62</v>
      </c>
      <c r="B1993" s="143">
        <v>43708</v>
      </c>
      <c r="C1993">
        <v>49</v>
      </c>
      <c r="D1993" t="s">
        <v>402</v>
      </c>
      <c r="E1993">
        <v>172</v>
      </c>
    </row>
    <row r="1994" spans="1:5" x14ac:dyDescent="0.3">
      <c r="A1994" t="s">
        <v>62</v>
      </c>
      <c r="B1994" s="143">
        <v>43708</v>
      </c>
      <c r="C1994">
        <v>49</v>
      </c>
      <c r="D1994" t="s">
        <v>403</v>
      </c>
      <c r="E1994">
        <v>34</v>
      </c>
    </row>
    <row r="1995" spans="1:5" x14ac:dyDescent="0.3">
      <c r="A1995" t="s">
        <v>62</v>
      </c>
      <c r="B1995" s="143">
        <v>43708</v>
      </c>
      <c r="C1995">
        <v>49</v>
      </c>
      <c r="D1995" t="s">
        <v>404</v>
      </c>
      <c r="E1995">
        <v>1</v>
      </c>
    </row>
    <row r="1996" spans="1:5" x14ac:dyDescent="0.3">
      <c r="A1996" t="s">
        <v>62</v>
      </c>
      <c r="B1996" s="143">
        <v>43708</v>
      </c>
      <c r="C1996">
        <v>49</v>
      </c>
      <c r="D1996" t="s">
        <v>406</v>
      </c>
      <c r="E1996">
        <v>6311</v>
      </c>
    </row>
    <row r="1997" spans="1:5" x14ac:dyDescent="0.3">
      <c r="A1997" t="s">
        <v>62</v>
      </c>
      <c r="B1997" s="143">
        <v>43708</v>
      </c>
      <c r="C1997">
        <v>49</v>
      </c>
      <c r="D1997" t="s">
        <v>407</v>
      </c>
      <c r="E1997">
        <v>1627</v>
      </c>
    </row>
    <row r="1998" spans="1:5" x14ac:dyDescent="0.3">
      <c r="A1998" t="s">
        <v>62</v>
      </c>
      <c r="B1998" s="143">
        <v>43708</v>
      </c>
      <c r="C1998">
        <v>49</v>
      </c>
      <c r="D1998" t="s">
        <v>408</v>
      </c>
      <c r="E1998">
        <v>46</v>
      </c>
    </row>
    <row r="1999" spans="1:5" x14ac:dyDescent="0.3">
      <c r="A1999" t="s">
        <v>62</v>
      </c>
      <c r="B1999" s="143">
        <v>43708</v>
      </c>
      <c r="C1999">
        <v>49</v>
      </c>
      <c r="D1999" t="s">
        <v>409</v>
      </c>
      <c r="E1999">
        <v>20</v>
      </c>
    </row>
    <row r="2000" spans="1:5" x14ac:dyDescent="0.3">
      <c r="A2000" t="s">
        <v>62</v>
      </c>
      <c r="B2000" s="143">
        <v>43708</v>
      </c>
      <c r="C2000">
        <v>49</v>
      </c>
      <c r="D2000" t="s">
        <v>410</v>
      </c>
      <c r="E2000">
        <v>1</v>
      </c>
    </row>
    <row r="2001" spans="1:5" x14ac:dyDescent="0.3">
      <c r="A2001" t="s">
        <v>62</v>
      </c>
      <c r="B2001" s="143">
        <v>43736</v>
      </c>
      <c r="C2001">
        <v>49</v>
      </c>
      <c r="D2001" t="s">
        <v>400</v>
      </c>
      <c r="E2001">
        <v>9925</v>
      </c>
    </row>
    <row r="2002" spans="1:5" x14ac:dyDescent="0.3">
      <c r="A2002" t="s">
        <v>62</v>
      </c>
      <c r="B2002" s="143">
        <v>43736</v>
      </c>
      <c r="C2002">
        <v>49</v>
      </c>
      <c r="D2002" t="s">
        <v>401</v>
      </c>
      <c r="E2002">
        <v>3614</v>
      </c>
    </row>
    <row r="2003" spans="1:5" x14ac:dyDescent="0.3">
      <c r="A2003" t="s">
        <v>62</v>
      </c>
      <c r="B2003" s="143">
        <v>43736</v>
      </c>
      <c r="C2003">
        <v>49</v>
      </c>
      <c r="D2003" t="s">
        <v>402</v>
      </c>
      <c r="E2003">
        <v>145</v>
      </c>
    </row>
    <row r="2004" spans="1:5" x14ac:dyDescent="0.3">
      <c r="A2004" t="s">
        <v>62</v>
      </c>
      <c r="B2004" s="143">
        <v>43736</v>
      </c>
      <c r="C2004">
        <v>49</v>
      </c>
      <c r="D2004" t="s">
        <v>403</v>
      </c>
      <c r="E2004">
        <v>22</v>
      </c>
    </row>
    <row r="2005" spans="1:5" x14ac:dyDescent="0.3">
      <c r="A2005" t="s">
        <v>62</v>
      </c>
      <c r="B2005" s="143">
        <v>43736</v>
      </c>
      <c r="C2005">
        <v>49</v>
      </c>
      <c r="D2005" t="s">
        <v>404</v>
      </c>
      <c r="E2005">
        <v>1</v>
      </c>
    </row>
    <row r="2006" spans="1:5" x14ac:dyDescent="0.3">
      <c r="A2006" t="s">
        <v>62</v>
      </c>
      <c r="B2006" s="143">
        <v>43736</v>
      </c>
      <c r="C2006">
        <v>49</v>
      </c>
      <c r="D2006" t="s">
        <v>406</v>
      </c>
      <c r="E2006">
        <v>5977</v>
      </c>
    </row>
    <row r="2007" spans="1:5" x14ac:dyDescent="0.3">
      <c r="A2007" t="s">
        <v>62</v>
      </c>
      <c r="B2007" s="143">
        <v>43736</v>
      </c>
      <c r="C2007">
        <v>49</v>
      </c>
      <c r="D2007" t="s">
        <v>407</v>
      </c>
      <c r="E2007">
        <v>1643</v>
      </c>
    </row>
    <row r="2008" spans="1:5" x14ac:dyDescent="0.3">
      <c r="A2008" t="s">
        <v>62</v>
      </c>
      <c r="B2008" s="143">
        <v>43736</v>
      </c>
      <c r="C2008">
        <v>49</v>
      </c>
      <c r="D2008" t="s">
        <v>408</v>
      </c>
      <c r="E2008">
        <v>29</v>
      </c>
    </row>
    <row r="2009" spans="1:5" x14ac:dyDescent="0.3">
      <c r="A2009" t="s">
        <v>62</v>
      </c>
      <c r="B2009" s="143">
        <v>43736</v>
      </c>
      <c r="C2009">
        <v>49</v>
      </c>
      <c r="D2009" t="s">
        <v>409</v>
      </c>
      <c r="E2009">
        <v>20</v>
      </c>
    </row>
    <row r="2010" spans="1:5" x14ac:dyDescent="0.3">
      <c r="A2010" t="s">
        <v>62</v>
      </c>
      <c r="B2010" s="143">
        <v>43764</v>
      </c>
      <c r="C2010">
        <v>49</v>
      </c>
      <c r="D2010" t="s">
        <v>400</v>
      </c>
      <c r="E2010">
        <v>10231</v>
      </c>
    </row>
    <row r="2011" spans="1:5" x14ac:dyDescent="0.3">
      <c r="A2011" t="s">
        <v>62</v>
      </c>
      <c r="B2011" s="143">
        <v>43764</v>
      </c>
      <c r="C2011">
        <v>49</v>
      </c>
      <c r="D2011" t="s">
        <v>401</v>
      </c>
      <c r="E2011">
        <v>3693</v>
      </c>
    </row>
    <row r="2012" spans="1:5" x14ac:dyDescent="0.3">
      <c r="A2012" t="s">
        <v>62</v>
      </c>
      <c r="B2012" s="143">
        <v>43764</v>
      </c>
      <c r="C2012">
        <v>49</v>
      </c>
      <c r="D2012" t="s">
        <v>402</v>
      </c>
      <c r="E2012">
        <v>158</v>
      </c>
    </row>
    <row r="2013" spans="1:5" x14ac:dyDescent="0.3">
      <c r="A2013" t="s">
        <v>62</v>
      </c>
      <c r="B2013" s="143">
        <v>43764</v>
      </c>
      <c r="C2013">
        <v>49</v>
      </c>
      <c r="D2013" t="s">
        <v>403</v>
      </c>
      <c r="E2013">
        <v>24</v>
      </c>
    </row>
    <row r="2014" spans="1:5" x14ac:dyDescent="0.3">
      <c r="A2014" t="s">
        <v>62</v>
      </c>
      <c r="B2014" s="143">
        <v>43764</v>
      </c>
      <c r="C2014">
        <v>49</v>
      </c>
      <c r="D2014" t="s">
        <v>404</v>
      </c>
      <c r="E2014">
        <v>1</v>
      </c>
    </row>
    <row r="2015" spans="1:5" x14ac:dyDescent="0.3">
      <c r="A2015" t="s">
        <v>62</v>
      </c>
      <c r="B2015" s="143">
        <v>43764</v>
      </c>
      <c r="C2015">
        <v>49</v>
      </c>
      <c r="D2015" t="s">
        <v>406</v>
      </c>
      <c r="E2015">
        <v>5519</v>
      </c>
    </row>
    <row r="2016" spans="1:5" x14ac:dyDescent="0.3">
      <c r="A2016" t="s">
        <v>62</v>
      </c>
      <c r="B2016" s="143">
        <v>43764</v>
      </c>
      <c r="C2016">
        <v>49</v>
      </c>
      <c r="D2016" t="s">
        <v>407</v>
      </c>
      <c r="E2016">
        <v>1705</v>
      </c>
    </row>
    <row r="2017" spans="1:5" x14ac:dyDescent="0.3">
      <c r="A2017" t="s">
        <v>62</v>
      </c>
      <c r="B2017" s="143">
        <v>43764</v>
      </c>
      <c r="C2017">
        <v>49</v>
      </c>
      <c r="D2017" t="s">
        <v>408</v>
      </c>
      <c r="E2017">
        <v>29</v>
      </c>
    </row>
    <row r="2018" spans="1:5" x14ac:dyDescent="0.3">
      <c r="A2018" t="s">
        <v>62</v>
      </c>
      <c r="B2018" s="143">
        <v>43764</v>
      </c>
      <c r="C2018">
        <v>49</v>
      </c>
      <c r="D2018" t="s">
        <v>409</v>
      </c>
      <c r="E2018">
        <v>15</v>
      </c>
    </row>
    <row r="2019" spans="1:5" x14ac:dyDescent="0.3">
      <c r="A2019" t="s">
        <v>62</v>
      </c>
      <c r="B2019" s="143">
        <v>43799</v>
      </c>
      <c r="C2019">
        <v>49</v>
      </c>
      <c r="D2019" t="s">
        <v>400</v>
      </c>
      <c r="E2019">
        <v>9675</v>
      </c>
    </row>
    <row r="2020" spans="1:5" x14ac:dyDescent="0.3">
      <c r="A2020" t="s">
        <v>62</v>
      </c>
      <c r="B2020" s="143">
        <v>43799</v>
      </c>
      <c r="C2020">
        <v>49</v>
      </c>
      <c r="D2020" t="s">
        <v>401</v>
      </c>
      <c r="E2020">
        <v>3385</v>
      </c>
    </row>
    <row r="2021" spans="1:5" x14ac:dyDescent="0.3">
      <c r="A2021" t="s">
        <v>62</v>
      </c>
      <c r="B2021" s="143">
        <v>43799</v>
      </c>
      <c r="C2021">
        <v>49</v>
      </c>
      <c r="D2021" t="s">
        <v>402</v>
      </c>
      <c r="E2021">
        <v>188</v>
      </c>
    </row>
    <row r="2022" spans="1:5" x14ac:dyDescent="0.3">
      <c r="A2022" t="s">
        <v>62</v>
      </c>
      <c r="B2022" s="143">
        <v>43799</v>
      </c>
      <c r="C2022">
        <v>49</v>
      </c>
      <c r="D2022" t="s">
        <v>403</v>
      </c>
      <c r="E2022">
        <v>26</v>
      </c>
    </row>
    <row r="2023" spans="1:5" x14ac:dyDescent="0.3">
      <c r="A2023" t="s">
        <v>62</v>
      </c>
      <c r="B2023" s="143">
        <v>43799</v>
      </c>
      <c r="C2023">
        <v>49</v>
      </c>
      <c r="D2023" t="s">
        <v>406</v>
      </c>
      <c r="E2023">
        <v>4639</v>
      </c>
    </row>
    <row r="2024" spans="1:5" x14ac:dyDescent="0.3">
      <c r="A2024" t="s">
        <v>62</v>
      </c>
      <c r="B2024" s="143">
        <v>43799</v>
      </c>
      <c r="C2024">
        <v>49</v>
      </c>
      <c r="D2024" t="s">
        <v>407</v>
      </c>
      <c r="E2024">
        <v>1554</v>
      </c>
    </row>
    <row r="2025" spans="1:5" x14ac:dyDescent="0.3">
      <c r="A2025" t="s">
        <v>62</v>
      </c>
      <c r="B2025" s="143">
        <v>43799</v>
      </c>
      <c r="C2025">
        <v>49</v>
      </c>
      <c r="D2025" t="s">
        <v>408</v>
      </c>
      <c r="E2025">
        <v>40</v>
      </c>
    </row>
    <row r="2026" spans="1:5" x14ac:dyDescent="0.3">
      <c r="A2026" t="s">
        <v>62</v>
      </c>
      <c r="B2026" s="143">
        <v>43799</v>
      </c>
      <c r="C2026">
        <v>49</v>
      </c>
      <c r="D2026" t="s">
        <v>409</v>
      </c>
      <c r="E2026">
        <v>14</v>
      </c>
    </row>
    <row r="2027" spans="1:5" x14ac:dyDescent="0.3">
      <c r="A2027" t="s">
        <v>62</v>
      </c>
      <c r="B2027" s="143">
        <v>43820</v>
      </c>
      <c r="C2027">
        <v>49</v>
      </c>
      <c r="D2027" t="s">
        <v>400</v>
      </c>
      <c r="E2027">
        <v>9309</v>
      </c>
    </row>
    <row r="2028" spans="1:5" x14ac:dyDescent="0.3">
      <c r="A2028" t="s">
        <v>62</v>
      </c>
      <c r="B2028" s="143">
        <v>43820</v>
      </c>
      <c r="C2028">
        <v>49</v>
      </c>
      <c r="D2028" t="s">
        <v>401</v>
      </c>
      <c r="E2028">
        <v>3100</v>
      </c>
    </row>
    <row r="2029" spans="1:5" x14ac:dyDescent="0.3">
      <c r="A2029" t="s">
        <v>62</v>
      </c>
      <c r="B2029" s="143">
        <v>43820</v>
      </c>
      <c r="C2029">
        <v>49</v>
      </c>
      <c r="D2029" t="s">
        <v>402</v>
      </c>
      <c r="E2029">
        <v>187</v>
      </c>
    </row>
    <row r="2030" spans="1:5" x14ac:dyDescent="0.3">
      <c r="A2030" t="s">
        <v>62</v>
      </c>
      <c r="B2030" s="143">
        <v>43820</v>
      </c>
      <c r="C2030">
        <v>49</v>
      </c>
      <c r="D2030" t="s">
        <v>403</v>
      </c>
      <c r="E2030">
        <v>29</v>
      </c>
    </row>
    <row r="2031" spans="1:5" x14ac:dyDescent="0.3">
      <c r="A2031" t="s">
        <v>62</v>
      </c>
      <c r="B2031" s="143">
        <v>43820</v>
      </c>
      <c r="C2031">
        <v>49</v>
      </c>
      <c r="D2031" t="s">
        <v>406</v>
      </c>
      <c r="E2031">
        <v>4496</v>
      </c>
    </row>
    <row r="2032" spans="1:5" x14ac:dyDescent="0.3">
      <c r="A2032" t="s">
        <v>62</v>
      </c>
      <c r="B2032" s="143">
        <v>43820</v>
      </c>
      <c r="C2032">
        <v>49</v>
      </c>
      <c r="D2032" t="s">
        <v>407</v>
      </c>
      <c r="E2032">
        <v>1454</v>
      </c>
    </row>
    <row r="2033" spans="1:5" x14ac:dyDescent="0.3">
      <c r="A2033" t="s">
        <v>62</v>
      </c>
      <c r="B2033" s="143">
        <v>43820</v>
      </c>
      <c r="C2033">
        <v>49</v>
      </c>
      <c r="D2033" t="s">
        <v>408</v>
      </c>
      <c r="E2033">
        <v>43</v>
      </c>
    </row>
    <row r="2034" spans="1:5" x14ac:dyDescent="0.3">
      <c r="A2034" t="s">
        <v>62</v>
      </c>
      <c r="B2034" s="143">
        <v>43820</v>
      </c>
      <c r="C2034">
        <v>49</v>
      </c>
      <c r="D2034" t="s">
        <v>409</v>
      </c>
      <c r="E2034">
        <v>16</v>
      </c>
    </row>
    <row r="2035" spans="1:5" x14ac:dyDescent="0.3">
      <c r="A2035" t="s">
        <v>62</v>
      </c>
      <c r="B2035" s="143">
        <v>43820</v>
      </c>
      <c r="C2035">
        <v>49</v>
      </c>
      <c r="D2035" t="s">
        <v>410</v>
      </c>
      <c r="E2035">
        <v>1</v>
      </c>
    </row>
    <row r="2036" spans="1:5" x14ac:dyDescent="0.3">
      <c r="A2036" t="s">
        <v>62</v>
      </c>
      <c r="B2036" s="143">
        <v>43855</v>
      </c>
      <c r="C2036">
        <v>49</v>
      </c>
      <c r="D2036" t="s">
        <v>400</v>
      </c>
      <c r="E2036">
        <v>8841</v>
      </c>
    </row>
    <row r="2037" spans="1:5" x14ac:dyDescent="0.3">
      <c r="A2037" t="s">
        <v>62</v>
      </c>
      <c r="B2037" s="143">
        <v>43855</v>
      </c>
      <c r="C2037">
        <v>49</v>
      </c>
      <c r="D2037" t="s">
        <v>401</v>
      </c>
      <c r="E2037">
        <v>2663</v>
      </c>
    </row>
    <row r="2038" spans="1:5" x14ac:dyDescent="0.3">
      <c r="A2038" t="s">
        <v>62</v>
      </c>
      <c r="B2038" s="143">
        <v>43855</v>
      </c>
      <c r="C2038">
        <v>49</v>
      </c>
      <c r="D2038" t="s">
        <v>402</v>
      </c>
      <c r="E2038">
        <v>201</v>
      </c>
    </row>
    <row r="2039" spans="1:5" x14ac:dyDescent="0.3">
      <c r="A2039" t="s">
        <v>62</v>
      </c>
      <c r="B2039" s="143">
        <v>43855</v>
      </c>
      <c r="C2039">
        <v>49</v>
      </c>
      <c r="D2039" t="s">
        <v>403</v>
      </c>
      <c r="E2039">
        <v>33</v>
      </c>
    </row>
    <row r="2040" spans="1:5" x14ac:dyDescent="0.3">
      <c r="A2040" t="s">
        <v>62</v>
      </c>
      <c r="B2040" s="143">
        <v>43855</v>
      </c>
      <c r="C2040">
        <v>49</v>
      </c>
      <c r="D2040" t="s">
        <v>406</v>
      </c>
      <c r="E2040">
        <v>4299</v>
      </c>
    </row>
    <row r="2041" spans="1:5" x14ac:dyDescent="0.3">
      <c r="A2041" t="s">
        <v>62</v>
      </c>
      <c r="B2041" s="143">
        <v>43855</v>
      </c>
      <c r="C2041">
        <v>49</v>
      </c>
      <c r="D2041" t="s">
        <v>407</v>
      </c>
      <c r="E2041">
        <v>1267</v>
      </c>
    </row>
    <row r="2042" spans="1:5" x14ac:dyDescent="0.3">
      <c r="A2042" t="s">
        <v>62</v>
      </c>
      <c r="B2042" s="143">
        <v>43855</v>
      </c>
      <c r="C2042">
        <v>49</v>
      </c>
      <c r="D2042" t="s">
        <v>408</v>
      </c>
      <c r="E2042">
        <v>48</v>
      </c>
    </row>
    <row r="2043" spans="1:5" x14ac:dyDescent="0.3">
      <c r="A2043" t="s">
        <v>62</v>
      </c>
      <c r="B2043" s="143">
        <v>43855</v>
      </c>
      <c r="C2043">
        <v>49</v>
      </c>
      <c r="D2043" t="s">
        <v>409</v>
      </c>
      <c r="E2043">
        <v>19</v>
      </c>
    </row>
    <row r="2044" spans="1:5" x14ac:dyDescent="0.3">
      <c r="A2044" t="s">
        <v>62</v>
      </c>
      <c r="B2044" s="143">
        <v>43855</v>
      </c>
      <c r="C2044">
        <v>49</v>
      </c>
      <c r="D2044" t="s">
        <v>410</v>
      </c>
      <c r="E2044">
        <v>1</v>
      </c>
    </row>
    <row r="2045" spans="1:5" x14ac:dyDescent="0.3">
      <c r="A2045" t="s">
        <v>62</v>
      </c>
      <c r="B2045" s="143">
        <v>43890</v>
      </c>
      <c r="C2045">
        <v>49</v>
      </c>
      <c r="D2045" t="s">
        <v>400</v>
      </c>
      <c r="E2045">
        <v>9042</v>
      </c>
    </row>
    <row r="2046" spans="1:5" x14ac:dyDescent="0.3">
      <c r="A2046" t="s">
        <v>62</v>
      </c>
      <c r="B2046" s="143">
        <v>43890</v>
      </c>
      <c r="C2046">
        <v>49</v>
      </c>
      <c r="D2046" t="s">
        <v>401</v>
      </c>
      <c r="E2046">
        <v>2386</v>
      </c>
    </row>
    <row r="2047" spans="1:5" x14ac:dyDescent="0.3">
      <c r="A2047" t="s">
        <v>62</v>
      </c>
      <c r="B2047" s="143">
        <v>43890</v>
      </c>
      <c r="C2047">
        <v>49</v>
      </c>
      <c r="D2047" t="s">
        <v>402</v>
      </c>
      <c r="E2047">
        <v>179</v>
      </c>
    </row>
    <row r="2048" spans="1:5" x14ac:dyDescent="0.3">
      <c r="A2048" t="s">
        <v>62</v>
      </c>
      <c r="B2048" s="143">
        <v>43890</v>
      </c>
      <c r="C2048">
        <v>49</v>
      </c>
      <c r="D2048" t="s">
        <v>403</v>
      </c>
      <c r="E2048">
        <v>28</v>
      </c>
    </row>
    <row r="2049" spans="1:5" x14ac:dyDescent="0.3">
      <c r="A2049" t="s">
        <v>62</v>
      </c>
      <c r="B2049" s="143">
        <v>43890</v>
      </c>
      <c r="C2049">
        <v>49</v>
      </c>
      <c r="D2049" t="s">
        <v>406</v>
      </c>
      <c r="E2049">
        <v>4878</v>
      </c>
    </row>
    <row r="2050" spans="1:5" x14ac:dyDescent="0.3">
      <c r="A2050" t="s">
        <v>62</v>
      </c>
      <c r="B2050" s="143">
        <v>43890</v>
      </c>
      <c r="C2050">
        <v>49</v>
      </c>
      <c r="D2050" t="s">
        <v>407</v>
      </c>
      <c r="E2050">
        <v>858</v>
      </c>
    </row>
    <row r="2051" spans="1:5" x14ac:dyDescent="0.3">
      <c r="A2051" t="s">
        <v>62</v>
      </c>
      <c r="B2051" s="143">
        <v>43890</v>
      </c>
      <c r="C2051">
        <v>49</v>
      </c>
      <c r="D2051" t="s">
        <v>408</v>
      </c>
      <c r="E2051">
        <v>46</v>
      </c>
    </row>
    <row r="2052" spans="1:5" x14ac:dyDescent="0.3">
      <c r="A2052" t="s">
        <v>62</v>
      </c>
      <c r="B2052" s="143">
        <v>43890</v>
      </c>
      <c r="C2052">
        <v>49</v>
      </c>
      <c r="D2052" t="s">
        <v>409</v>
      </c>
      <c r="E2052">
        <v>14</v>
      </c>
    </row>
    <row r="2053" spans="1:5" x14ac:dyDescent="0.3">
      <c r="A2053" t="s">
        <v>62</v>
      </c>
      <c r="B2053" s="143">
        <v>43890</v>
      </c>
      <c r="C2053">
        <v>49</v>
      </c>
      <c r="D2053" t="s">
        <v>410</v>
      </c>
      <c r="E2053">
        <v>1</v>
      </c>
    </row>
    <row r="2054" spans="1:5" x14ac:dyDescent="0.3">
      <c r="A2054" t="s">
        <v>62</v>
      </c>
      <c r="B2054" s="143">
        <v>43918</v>
      </c>
      <c r="C2054">
        <v>49</v>
      </c>
      <c r="D2054" t="s">
        <v>400</v>
      </c>
      <c r="E2054">
        <v>8200</v>
      </c>
    </row>
    <row r="2055" spans="1:5" x14ac:dyDescent="0.3">
      <c r="A2055" t="s">
        <v>62</v>
      </c>
      <c r="B2055" s="143">
        <v>43918</v>
      </c>
      <c r="C2055">
        <v>49</v>
      </c>
      <c r="D2055" t="s">
        <v>401</v>
      </c>
      <c r="E2055">
        <v>2134</v>
      </c>
    </row>
    <row r="2056" spans="1:5" x14ac:dyDescent="0.3">
      <c r="A2056" t="s">
        <v>62</v>
      </c>
      <c r="B2056" s="143">
        <v>43918</v>
      </c>
      <c r="C2056">
        <v>49</v>
      </c>
      <c r="D2056" t="s">
        <v>402</v>
      </c>
      <c r="E2056">
        <v>148</v>
      </c>
    </row>
    <row r="2057" spans="1:5" x14ac:dyDescent="0.3">
      <c r="A2057" t="s">
        <v>62</v>
      </c>
      <c r="B2057" s="143">
        <v>43918</v>
      </c>
      <c r="C2057">
        <v>49</v>
      </c>
      <c r="D2057" t="s">
        <v>403</v>
      </c>
      <c r="E2057">
        <v>18</v>
      </c>
    </row>
    <row r="2058" spans="1:5" x14ac:dyDescent="0.3">
      <c r="A2058" t="s">
        <v>62</v>
      </c>
      <c r="B2058" s="143">
        <v>43918</v>
      </c>
      <c r="C2058">
        <v>49</v>
      </c>
      <c r="D2058" t="s">
        <v>406</v>
      </c>
      <c r="E2058">
        <v>4677</v>
      </c>
    </row>
    <row r="2059" spans="1:5" x14ac:dyDescent="0.3">
      <c r="A2059" t="s">
        <v>62</v>
      </c>
      <c r="B2059" s="143">
        <v>43918</v>
      </c>
      <c r="C2059">
        <v>49</v>
      </c>
      <c r="D2059" t="s">
        <v>407</v>
      </c>
      <c r="E2059">
        <v>767</v>
      </c>
    </row>
    <row r="2060" spans="1:5" x14ac:dyDescent="0.3">
      <c r="A2060" t="s">
        <v>62</v>
      </c>
      <c r="B2060" s="143">
        <v>43918</v>
      </c>
      <c r="C2060">
        <v>49</v>
      </c>
      <c r="D2060" t="s">
        <v>408</v>
      </c>
      <c r="E2060">
        <v>34</v>
      </c>
    </row>
    <row r="2061" spans="1:5" x14ac:dyDescent="0.3">
      <c r="A2061" t="s">
        <v>62</v>
      </c>
      <c r="B2061" s="143">
        <v>43918</v>
      </c>
      <c r="C2061">
        <v>49</v>
      </c>
      <c r="D2061" t="s">
        <v>409</v>
      </c>
      <c r="E2061">
        <v>13</v>
      </c>
    </row>
    <row r="2062" spans="1:5" x14ac:dyDescent="0.3">
      <c r="A2062" t="s">
        <v>62</v>
      </c>
      <c r="B2062" s="143">
        <v>43918</v>
      </c>
      <c r="C2062">
        <v>49</v>
      </c>
      <c r="D2062" t="s">
        <v>410</v>
      </c>
      <c r="E2062">
        <v>2</v>
      </c>
    </row>
    <row r="2063" spans="1:5" x14ac:dyDescent="0.3">
      <c r="A2063" t="s">
        <v>417</v>
      </c>
      <c r="B2063" s="143">
        <v>43554</v>
      </c>
      <c r="C2063">
        <v>49</v>
      </c>
      <c r="D2063" t="s">
        <v>400</v>
      </c>
      <c r="E2063">
        <v>30955905.370000001</v>
      </c>
    </row>
    <row r="2064" spans="1:5" x14ac:dyDescent="0.3">
      <c r="A2064" t="s">
        <v>417</v>
      </c>
      <c r="B2064" s="143">
        <v>43554</v>
      </c>
      <c r="C2064">
        <v>49</v>
      </c>
      <c r="D2064" t="s">
        <v>401</v>
      </c>
      <c r="E2064">
        <v>2576328.0299999998</v>
      </c>
    </row>
    <row r="2065" spans="1:5" x14ac:dyDescent="0.3">
      <c r="A2065" t="s">
        <v>417</v>
      </c>
      <c r="B2065" s="143">
        <v>43554</v>
      </c>
      <c r="C2065">
        <v>49</v>
      </c>
      <c r="D2065" t="s">
        <v>402</v>
      </c>
      <c r="E2065">
        <v>7431596.1399999997</v>
      </c>
    </row>
    <row r="2066" spans="1:5" x14ac:dyDescent="0.3">
      <c r="A2066" t="s">
        <v>417</v>
      </c>
      <c r="B2066" s="143">
        <v>43554</v>
      </c>
      <c r="C2066">
        <v>49</v>
      </c>
      <c r="D2066" t="s">
        <v>403</v>
      </c>
      <c r="E2066">
        <v>12767529.970000001</v>
      </c>
    </row>
    <row r="2067" spans="1:5" x14ac:dyDescent="0.3">
      <c r="A2067" t="s">
        <v>417</v>
      </c>
      <c r="B2067" s="143">
        <v>43554</v>
      </c>
      <c r="C2067">
        <v>49</v>
      </c>
      <c r="D2067" t="s">
        <v>404</v>
      </c>
      <c r="E2067">
        <v>15252895.32</v>
      </c>
    </row>
    <row r="2068" spans="1:5" x14ac:dyDescent="0.3">
      <c r="A2068" t="s">
        <v>417</v>
      </c>
      <c r="B2068" s="143">
        <v>43554</v>
      </c>
      <c r="C2068">
        <v>49</v>
      </c>
      <c r="D2068" t="s">
        <v>405</v>
      </c>
      <c r="E2068">
        <v>8898.5300000000007</v>
      </c>
    </row>
    <row r="2069" spans="1:5" x14ac:dyDescent="0.3">
      <c r="A2069" t="s">
        <v>417</v>
      </c>
      <c r="B2069" s="143">
        <v>43554</v>
      </c>
      <c r="C2069">
        <v>49</v>
      </c>
      <c r="D2069" t="s">
        <v>406</v>
      </c>
      <c r="E2069">
        <v>24536141.59</v>
      </c>
    </row>
    <row r="2070" spans="1:5" x14ac:dyDescent="0.3">
      <c r="A2070" t="s">
        <v>417</v>
      </c>
      <c r="B2070" s="143">
        <v>43554</v>
      </c>
      <c r="C2070">
        <v>49</v>
      </c>
      <c r="D2070" t="s">
        <v>407</v>
      </c>
      <c r="E2070">
        <v>3493716.82</v>
      </c>
    </row>
    <row r="2071" spans="1:5" x14ac:dyDescent="0.3">
      <c r="A2071" t="s">
        <v>417</v>
      </c>
      <c r="B2071" s="143">
        <v>43554</v>
      </c>
      <c r="C2071">
        <v>49</v>
      </c>
      <c r="D2071" t="s">
        <v>408</v>
      </c>
      <c r="E2071">
        <v>3663163.08</v>
      </c>
    </row>
    <row r="2072" spans="1:5" x14ac:dyDescent="0.3">
      <c r="A2072" t="s">
        <v>417</v>
      </c>
      <c r="B2072" s="143">
        <v>43554</v>
      </c>
      <c r="C2072">
        <v>49</v>
      </c>
      <c r="D2072" t="s">
        <v>409</v>
      </c>
      <c r="E2072">
        <v>4907926.0199999996</v>
      </c>
    </row>
    <row r="2073" spans="1:5" x14ac:dyDescent="0.3">
      <c r="A2073" t="s">
        <v>417</v>
      </c>
      <c r="B2073" s="143">
        <v>43554</v>
      </c>
      <c r="C2073">
        <v>49</v>
      </c>
      <c r="D2073" t="s">
        <v>410</v>
      </c>
      <c r="E2073">
        <v>2636702.39</v>
      </c>
    </row>
    <row r="2074" spans="1:5" x14ac:dyDescent="0.3">
      <c r="A2074" t="s">
        <v>417</v>
      </c>
      <c r="B2074" s="143">
        <v>43554</v>
      </c>
      <c r="C2074">
        <v>49</v>
      </c>
      <c r="D2074" t="s">
        <v>411</v>
      </c>
      <c r="E2074">
        <v>486044.57</v>
      </c>
    </row>
    <row r="2075" spans="1:5" x14ac:dyDescent="0.3">
      <c r="A2075" t="s">
        <v>417</v>
      </c>
      <c r="B2075" s="143">
        <v>43582</v>
      </c>
      <c r="C2075">
        <v>49</v>
      </c>
      <c r="D2075" t="s">
        <v>400</v>
      </c>
      <c r="E2075">
        <v>25608881.640000001</v>
      </c>
    </row>
    <row r="2076" spans="1:5" x14ac:dyDescent="0.3">
      <c r="A2076" t="s">
        <v>417</v>
      </c>
      <c r="B2076" s="143">
        <v>43582</v>
      </c>
      <c r="C2076">
        <v>49</v>
      </c>
      <c r="D2076" t="s">
        <v>401</v>
      </c>
      <c r="E2076">
        <v>2146607.7000000002</v>
      </c>
    </row>
    <row r="2077" spans="1:5" x14ac:dyDescent="0.3">
      <c r="A2077" t="s">
        <v>417</v>
      </c>
      <c r="B2077" s="143">
        <v>43582</v>
      </c>
      <c r="C2077">
        <v>49</v>
      </c>
      <c r="D2077" t="s">
        <v>402</v>
      </c>
      <c r="E2077">
        <v>6556674.79</v>
      </c>
    </row>
    <row r="2078" spans="1:5" x14ac:dyDescent="0.3">
      <c r="A2078" t="s">
        <v>417</v>
      </c>
      <c r="B2078" s="143">
        <v>43582</v>
      </c>
      <c r="C2078">
        <v>49</v>
      </c>
      <c r="D2078" t="s">
        <v>403</v>
      </c>
      <c r="E2078">
        <v>11641174.460000001</v>
      </c>
    </row>
    <row r="2079" spans="1:5" x14ac:dyDescent="0.3">
      <c r="A2079" t="s">
        <v>417</v>
      </c>
      <c r="B2079" s="143">
        <v>43582</v>
      </c>
      <c r="C2079">
        <v>49</v>
      </c>
      <c r="D2079" t="s">
        <v>404</v>
      </c>
      <c r="E2079">
        <v>14598452.75</v>
      </c>
    </row>
    <row r="2080" spans="1:5" x14ac:dyDescent="0.3">
      <c r="A2080" t="s">
        <v>417</v>
      </c>
      <c r="B2080" s="143">
        <v>43582</v>
      </c>
      <c r="C2080">
        <v>49</v>
      </c>
      <c r="D2080" t="s">
        <v>405</v>
      </c>
      <c r="E2080">
        <v>16048.79</v>
      </c>
    </row>
    <row r="2081" spans="1:5" x14ac:dyDescent="0.3">
      <c r="A2081" t="s">
        <v>417</v>
      </c>
      <c r="B2081" s="143">
        <v>43582</v>
      </c>
      <c r="C2081">
        <v>49</v>
      </c>
      <c r="D2081" t="s">
        <v>406</v>
      </c>
      <c r="E2081">
        <v>16363974.01</v>
      </c>
    </row>
    <row r="2082" spans="1:5" x14ac:dyDescent="0.3">
      <c r="A2082" t="s">
        <v>417</v>
      </c>
      <c r="B2082" s="143">
        <v>43582</v>
      </c>
      <c r="C2082">
        <v>49</v>
      </c>
      <c r="D2082" t="s">
        <v>407</v>
      </c>
      <c r="E2082">
        <v>1573700.52</v>
      </c>
    </row>
    <row r="2083" spans="1:5" x14ac:dyDescent="0.3">
      <c r="A2083" t="s">
        <v>417</v>
      </c>
      <c r="B2083" s="143">
        <v>43582</v>
      </c>
      <c r="C2083">
        <v>49</v>
      </c>
      <c r="D2083" t="s">
        <v>408</v>
      </c>
      <c r="E2083">
        <v>2244718.67</v>
      </c>
    </row>
    <row r="2084" spans="1:5" x14ac:dyDescent="0.3">
      <c r="A2084" t="s">
        <v>417</v>
      </c>
      <c r="B2084" s="143">
        <v>43582</v>
      </c>
      <c r="C2084">
        <v>49</v>
      </c>
      <c r="D2084" t="s">
        <v>409</v>
      </c>
      <c r="E2084">
        <v>3551606.29</v>
      </c>
    </row>
    <row r="2085" spans="1:5" x14ac:dyDescent="0.3">
      <c r="A2085" t="s">
        <v>417</v>
      </c>
      <c r="B2085" s="143">
        <v>43582</v>
      </c>
      <c r="C2085">
        <v>49</v>
      </c>
      <c r="D2085" t="s">
        <v>410</v>
      </c>
      <c r="E2085">
        <v>2236176.0099999998</v>
      </c>
    </row>
    <row r="2086" spans="1:5" x14ac:dyDescent="0.3">
      <c r="A2086" t="s">
        <v>417</v>
      </c>
      <c r="B2086" s="143">
        <v>43582</v>
      </c>
      <c r="C2086">
        <v>49</v>
      </c>
      <c r="D2086" t="s">
        <v>411</v>
      </c>
      <c r="E2086">
        <v>628130.79</v>
      </c>
    </row>
    <row r="2087" spans="1:5" x14ac:dyDescent="0.3">
      <c r="A2087" t="s">
        <v>417</v>
      </c>
      <c r="B2087" s="143">
        <v>43610</v>
      </c>
      <c r="C2087">
        <v>49</v>
      </c>
      <c r="D2087" t="s">
        <v>400</v>
      </c>
      <c r="E2087">
        <v>24214210.129999999</v>
      </c>
    </row>
    <row r="2088" spans="1:5" x14ac:dyDescent="0.3">
      <c r="A2088" t="s">
        <v>417</v>
      </c>
      <c r="B2088" s="143">
        <v>43610</v>
      </c>
      <c r="C2088">
        <v>49</v>
      </c>
      <c r="D2088" t="s">
        <v>401</v>
      </c>
      <c r="E2088">
        <v>1973846.67</v>
      </c>
    </row>
    <row r="2089" spans="1:5" x14ac:dyDescent="0.3">
      <c r="A2089" t="s">
        <v>417</v>
      </c>
      <c r="B2089" s="143">
        <v>43610</v>
      </c>
      <c r="C2089">
        <v>49</v>
      </c>
      <c r="D2089" t="s">
        <v>402</v>
      </c>
      <c r="E2089">
        <v>5872706.4800000004</v>
      </c>
    </row>
    <row r="2090" spans="1:5" x14ac:dyDescent="0.3">
      <c r="A2090" t="s">
        <v>417</v>
      </c>
      <c r="B2090" s="143">
        <v>43610</v>
      </c>
      <c r="C2090">
        <v>49</v>
      </c>
      <c r="D2090" t="s">
        <v>403</v>
      </c>
      <c r="E2090">
        <v>10810663.779999999</v>
      </c>
    </row>
    <row r="2091" spans="1:5" x14ac:dyDescent="0.3">
      <c r="A2091" t="s">
        <v>417</v>
      </c>
      <c r="B2091" s="143">
        <v>43610</v>
      </c>
      <c r="C2091">
        <v>49</v>
      </c>
      <c r="D2091" t="s">
        <v>404</v>
      </c>
      <c r="E2091">
        <v>12564331.07</v>
      </c>
    </row>
    <row r="2092" spans="1:5" x14ac:dyDescent="0.3">
      <c r="A2092" t="s">
        <v>417</v>
      </c>
      <c r="B2092" s="143">
        <v>43610</v>
      </c>
      <c r="C2092">
        <v>49</v>
      </c>
      <c r="D2092" t="s">
        <v>405</v>
      </c>
      <c r="E2092">
        <v>14891.38</v>
      </c>
    </row>
    <row r="2093" spans="1:5" x14ac:dyDescent="0.3">
      <c r="A2093" t="s">
        <v>417</v>
      </c>
      <c r="B2093" s="143">
        <v>43610</v>
      </c>
      <c r="C2093">
        <v>49</v>
      </c>
      <c r="D2093" t="s">
        <v>406</v>
      </c>
      <c r="E2093">
        <v>11393203.48</v>
      </c>
    </row>
    <row r="2094" spans="1:5" x14ac:dyDescent="0.3">
      <c r="A2094" t="s">
        <v>417</v>
      </c>
      <c r="B2094" s="143">
        <v>43610</v>
      </c>
      <c r="C2094">
        <v>49</v>
      </c>
      <c r="D2094" t="s">
        <v>407</v>
      </c>
      <c r="E2094">
        <v>967014.45</v>
      </c>
    </row>
    <row r="2095" spans="1:5" x14ac:dyDescent="0.3">
      <c r="A2095" t="s">
        <v>417</v>
      </c>
      <c r="B2095" s="143">
        <v>43610</v>
      </c>
      <c r="C2095">
        <v>49</v>
      </c>
      <c r="D2095" t="s">
        <v>408</v>
      </c>
      <c r="E2095">
        <v>1325300.6000000001</v>
      </c>
    </row>
    <row r="2096" spans="1:5" x14ac:dyDescent="0.3">
      <c r="A2096" t="s">
        <v>417</v>
      </c>
      <c r="B2096" s="143">
        <v>43610</v>
      </c>
      <c r="C2096">
        <v>49</v>
      </c>
      <c r="D2096" t="s">
        <v>409</v>
      </c>
      <c r="E2096">
        <v>2446532.9300000002</v>
      </c>
    </row>
    <row r="2097" spans="1:5" x14ac:dyDescent="0.3">
      <c r="A2097" t="s">
        <v>417</v>
      </c>
      <c r="B2097" s="143">
        <v>43610</v>
      </c>
      <c r="C2097">
        <v>49</v>
      </c>
      <c r="D2097" t="s">
        <v>410</v>
      </c>
      <c r="E2097">
        <v>1531388.25</v>
      </c>
    </row>
    <row r="2098" spans="1:5" x14ac:dyDescent="0.3">
      <c r="A2098" t="s">
        <v>417</v>
      </c>
      <c r="B2098" s="143">
        <v>43610</v>
      </c>
      <c r="C2098">
        <v>49</v>
      </c>
      <c r="D2098" t="s">
        <v>411</v>
      </c>
      <c r="E2098">
        <v>273955.11</v>
      </c>
    </row>
    <row r="2099" spans="1:5" x14ac:dyDescent="0.3">
      <c r="A2099" t="s">
        <v>417</v>
      </c>
      <c r="B2099" s="143">
        <v>43645</v>
      </c>
      <c r="C2099">
        <v>49</v>
      </c>
      <c r="D2099" t="s">
        <v>400</v>
      </c>
      <c r="E2099">
        <v>28050500.579999998</v>
      </c>
    </row>
    <row r="2100" spans="1:5" x14ac:dyDescent="0.3">
      <c r="A2100" t="s">
        <v>417</v>
      </c>
      <c r="B2100" s="143">
        <v>43645</v>
      </c>
      <c r="C2100">
        <v>49</v>
      </c>
      <c r="D2100" t="s">
        <v>401</v>
      </c>
      <c r="E2100">
        <v>2095655.5</v>
      </c>
    </row>
    <row r="2101" spans="1:5" x14ac:dyDescent="0.3">
      <c r="A2101" t="s">
        <v>417</v>
      </c>
      <c r="B2101" s="143">
        <v>43645</v>
      </c>
      <c r="C2101">
        <v>49</v>
      </c>
      <c r="D2101" t="s">
        <v>402</v>
      </c>
      <c r="E2101">
        <v>6449980.5700000003</v>
      </c>
    </row>
    <row r="2102" spans="1:5" x14ac:dyDescent="0.3">
      <c r="A2102" t="s">
        <v>417</v>
      </c>
      <c r="B2102" s="143">
        <v>43645</v>
      </c>
      <c r="C2102">
        <v>49</v>
      </c>
      <c r="D2102" t="s">
        <v>403</v>
      </c>
      <c r="E2102">
        <v>11347866.26</v>
      </c>
    </row>
    <row r="2103" spans="1:5" x14ac:dyDescent="0.3">
      <c r="A2103" t="s">
        <v>417</v>
      </c>
      <c r="B2103" s="143">
        <v>43645</v>
      </c>
      <c r="C2103">
        <v>49</v>
      </c>
      <c r="D2103" t="s">
        <v>404</v>
      </c>
      <c r="E2103">
        <v>14148290.74</v>
      </c>
    </row>
    <row r="2104" spans="1:5" x14ac:dyDescent="0.3">
      <c r="A2104" t="s">
        <v>417</v>
      </c>
      <c r="B2104" s="143">
        <v>43645</v>
      </c>
      <c r="C2104">
        <v>49</v>
      </c>
      <c r="D2104" t="s">
        <v>405</v>
      </c>
      <c r="E2104">
        <v>16.45</v>
      </c>
    </row>
    <row r="2105" spans="1:5" x14ac:dyDescent="0.3">
      <c r="A2105" t="s">
        <v>417</v>
      </c>
      <c r="B2105" s="143">
        <v>43645</v>
      </c>
      <c r="C2105">
        <v>49</v>
      </c>
      <c r="D2105" t="s">
        <v>406</v>
      </c>
      <c r="E2105">
        <v>8401746.6799999997</v>
      </c>
    </row>
    <row r="2106" spans="1:5" x14ac:dyDescent="0.3">
      <c r="A2106" t="s">
        <v>417</v>
      </c>
      <c r="B2106" s="143">
        <v>43645</v>
      </c>
      <c r="C2106">
        <v>49</v>
      </c>
      <c r="D2106" t="s">
        <v>407</v>
      </c>
      <c r="E2106">
        <v>575531.75</v>
      </c>
    </row>
    <row r="2107" spans="1:5" x14ac:dyDescent="0.3">
      <c r="A2107" t="s">
        <v>417</v>
      </c>
      <c r="B2107" s="143">
        <v>43645</v>
      </c>
      <c r="C2107">
        <v>49</v>
      </c>
      <c r="D2107" t="s">
        <v>408</v>
      </c>
      <c r="E2107">
        <v>857289.55</v>
      </c>
    </row>
    <row r="2108" spans="1:5" x14ac:dyDescent="0.3">
      <c r="A2108" t="s">
        <v>417</v>
      </c>
      <c r="B2108" s="143">
        <v>43645</v>
      </c>
      <c r="C2108">
        <v>49</v>
      </c>
      <c r="D2108" t="s">
        <v>409</v>
      </c>
      <c r="E2108">
        <v>1789006.25</v>
      </c>
    </row>
    <row r="2109" spans="1:5" x14ac:dyDescent="0.3">
      <c r="A2109" t="s">
        <v>417</v>
      </c>
      <c r="B2109" s="143">
        <v>43645</v>
      </c>
      <c r="C2109">
        <v>49</v>
      </c>
      <c r="D2109" t="s">
        <v>410</v>
      </c>
      <c r="E2109">
        <v>1366617.99</v>
      </c>
    </row>
    <row r="2110" spans="1:5" x14ac:dyDescent="0.3">
      <c r="A2110" t="s">
        <v>417</v>
      </c>
      <c r="B2110" s="143">
        <v>43645</v>
      </c>
      <c r="C2110">
        <v>49</v>
      </c>
      <c r="D2110" t="s">
        <v>411</v>
      </c>
      <c r="E2110">
        <v>302159.01</v>
      </c>
    </row>
    <row r="2111" spans="1:5" x14ac:dyDescent="0.3">
      <c r="A2111" t="s">
        <v>417</v>
      </c>
      <c r="B2111" s="143">
        <v>43673</v>
      </c>
      <c r="C2111">
        <v>49</v>
      </c>
      <c r="D2111" t="s">
        <v>400</v>
      </c>
      <c r="E2111">
        <v>35332062.869999997</v>
      </c>
    </row>
    <row r="2112" spans="1:5" x14ac:dyDescent="0.3">
      <c r="A2112" t="s">
        <v>417</v>
      </c>
      <c r="B2112" s="143">
        <v>43673</v>
      </c>
      <c r="C2112">
        <v>49</v>
      </c>
      <c r="D2112" t="s">
        <v>401</v>
      </c>
      <c r="E2112">
        <v>2344416.08</v>
      </c>
    </row>
    <row r="2113" spans="1:5" x14ac:dyDescent="0.3">
      <c r="A2113" t="s">
        <v>417</v>
      </c>
      <c r="B2113" s="143">
        <v>43673</v>
      </c>
      <c r="C2113">
        <v>49</v>
      </c>
      <c r="D2113" t="s">
        <v>402</v>
      </c>
      <c r="E2113">
        <v>7156248.5700000003</v>
      </c>
    </row>
    <row r="2114" spans="1:5" x14ac:dyDescent="0.3">
      <c r="A2114" t="s">
        <v>417</v>
      </c>
      <c r="B2114" s="143">
        <v>43673</v>
      </c>
      <c r="C2114">
        <v>49</v>
      </c>
      <c r="D2114" t="s">
        <v>403</v>
      </c>
      <c r="E2114">
        <v>12030757.539999999</v>
      </c>
    </row>
    <row r="2115" spans="1:5" x14ac:dyDescent="0.3">
      <c r="A2115" t="s">
        <v>417</v>
      </c>
      <c r="B2115" s="143">
        <v>43673</v>
      </c>
      <c r="C2115">
        <v>49</v>
      </c>
      <c r="D2115" t="s">
        <v>404</v>
      </c>
      <c r="E2115">
        <v>13826718.949999999</v>
      </c>
    </row>
    <row r="2116" spans="1:5" x14ac:dyDescent="0.3">
      <c r="A2116" t="s">
        <v>417</v>
      </c>
      <c r="B2116" s="143">
        <v>43673</v>
      </c>
      <c r="C2116">
        <v>49</v>
      </c>
      <c r="D2116" t="s">
        <v>405</v>
      </c>
      <c r="E2116">
        <v>16470.43</v>
      </c>
    </row>
    <row r="2117" spans="1:5" x14ac:dyDescent="0.3">
      <c r="A2117" t="s">
        <v>417</v>
      </c>
      <c r="B2117" s="143">
        <v>43673</v>
      </c>
      <c r="C2117">
        <v>49</v>
      </c>
      <c r="D2117" t="s">
        <v>406</v>
      </c>
      <c r="E2117">
        <v>5978196.9699999997</v>
      </c>
    </row>
    <row r="2118" spans="1:5" x14ac:dyDescent="0.3">
      <c r="A2118" t="s">
        <v>417</v>
      </c>
      <c r="B2118" s="143">
        <v>43673</v>
      </c>
      <c r="C2118">
        <v>49</v>
      </c>
      <c r="D2118" t="s">
        <v>407</v>
      </c>
      <c r="E2118">
        <v>373305.35</v>
      </c>
    </row>
    <row r="2119" spans="1:5" x14ac:dyDescent="0.3">
      <c r="A2119" t="s">
        <v>417</v>
      </c>
      <c r="B2119" s="143">
        <v>43673</v>
      </c>
      <c r="C2119">
        <v>49</v>
      </c>
      <c r="D2119" t="s">
        <v>408</v>
      </c>
      <c r="E2119">
        <v>648862.73</v>
      </c>
    </row>
    <row r="2120" spans="1:5" x14ac:dyDescent="0.3">
      <c r="A2120" t="s">
        <v>417</v>
      </c>
      <c r="B2120" s="143">
        <v>43673</v>
      </c>
      <c r="C2120">
        <v>49</v>
      </c>
      <c r="D2120" t="s">
        <v>409</v>
      </c>
      <c r="E2120">
        <v>1441077.66</v>
      </c>
    </row>
    <row r="2121" spans="1:5" x14ac:dyDescent="0.3">
      <c r="A2121" t="s">
        <v>417</v>
      </c>
      <c r="B2121" s="143">
        <v>43673</v>
      </c>
      <c r="C2121">
        <v>49</v>
      </c>
      <c r="D2121" t="s">
        <v>410</v>
      </c>
      <c r="E2121">
        <v>1516663.9</v>
      </c>
    </row>
    <row r="2122" spans="1:5" x14ac:dyDescent="0.3">
      <c r="A2122" t="s">
        <v>417</v>
      </c>
      <c r="B2122" s="143">
        <v>43673</v>
      </c>
      <c r="C2122">
        <v>49</v>
      </c>
      <c r="D2122" t="s">
        <v>411</v>
      </c>
      <c r="E2122">
        <v>198119.78</v>
      </c>
    </row>
    <row r="2123" spans="1:5" x14ac:dyDescent="0.3">
      <c r="A2123" t="s">
        <v>417</v>
      </c>
      <c r="B2123" s="143">
        <v>43708</v>
      </c>
      <c r="C2123">
        <v>49</v>
      </c>
      <c r="D2123" t="s">
        <v>400</v>
      </c>
      <c r="E2123">
        <v>43437884.590000004</v>
      </c>
    </row>
    <row r="2124" spans="1:5" x14ac:dyDescent="0.3">
      <c r="A2124" t="s">
        <v>417</v>
      </c>
      <c r="B2124" s="143">
        <v>43708</v>
      </c>
      <c r="C2124">
        <v>49</v>
      </c>
      <c r="D2124" t="s">
        <v>401</v>
      </c>
      <c r="E2124">
        <v>3020792.25</v>
      </c>
    </row>
    <row r="2125" spans="1:5" x14ac:dyDescent="0.3">
      <c r="A2125" t="s">
        <v>417</v>
      </c>
      <c r="B2125" s="143">
        <v>43708</v>
      </c>
      <c r="C2125">
        <v>49</v>
      </c>
      <c r="D2125" t="s">
        <v>402</v>
      </c>
      <c r="E2125">
        <v>7897689.1100000003</v>
      </c>
    </row>
    <row r="2126" spans="1:5" x14ac:dyDescent="0.3">
      <c r="A2126" t="s">
        <v>417</v>
      </c>
      <c r="B2126" s="143">
        <v>43708</v>
      </c>
      <c r="C2126">
        <v>49</v>
      </c>
      <c r="D2126" t="s">
        <v>403</v>
      </c>
      <c r="E2126">
        <v>12527809.9</v>
      </c>
    </row>
    <row r="2127" spans="1:5" x14ac:dyDescent="0.3">
      <c r="A2127" t="s">
        <v>417</v>
      </c>
      <c r="B2127" s="143">
        <v>43708</v>
      </c>
      <c r="C2127">
        <v>49</v>
      </c>
      <c r="D2127" t="s">
        <v>404</v>
      </c>
      <c r="E2127">
        <v>14646131.130000001</v>
      </c>
    </row>
    <row r="2128" spans="1:5" x14ac:dyDescent="0.3">
      <c r="A2128" t="s">
        <v>417</v>
      </c>
      <c r="B2128" s="143">
        <v>43708</v>
      </c>
      <c r="C2128">
        <v>49</v>
      </c>
      <c r="D2128" t="s">
        <v>405</v>
      </c>
      <c r="E2128">
        <v>83805.86</v>
      </c>
    </row>
    <row r="2129" spans="1:5" x14ac:dyDescent="0.3">
      <c r="A2129" t="s">
        <v>417</v>
      </c>
      <c r="B2129" s="143">
        <v>43708</v>
      </c>
      <c r="C2129">
        <v>49</v>
      </c>
      <c r="D2129" t="s">
        <v>406</v>
      </c>
      <c r="E2129">
        <v>6514759.4900000002</v>
      </c>
    </row>
    <row r="2130" spans="1:5" x14ac:dyDescent="0.3">
      <c r="A2130" t="s">
        <v>417</v>
      </c>
      <c r="B2130" s="143">
        <v>43708</v>
      </c>
      <c r="C2130">
        <v>49</v>
      </c>
      <c r="D2130" t="s">
        <v>407</v>
      </c>
      <c r="E2130">
        <v>399484.15999999997</v>
      </c>
    </row>
    <row r="2131" spans="1:5" x14ac:dyDescent="0.3">
      <c r="A2131" t="s">
        <v>417</v>
      </c>
      <c r="B2131" s="143">
        <v>43708</v>
      </c>
      <c r="C2131">
        <v>49</v>
      </c>
      <c r="D2131" t="s">
        <v>408</v>
      </c>
      <c r="E2131">
        <v>685487.03</v>
      </c>
    </row>
    <row r="2132" spans="1:5" x14ac:dyDescent="0.3">
      <c r="A2132" t="s">
        <v>417</v>
      </c>
      <c r="B2132" s="143">
        <v>43708</v>
      </c>
      <c r="C2132">
        <v>49</v>
      </c>
      <c r="D2132" t="s">
        <v>409</v>
      </c>
      <c r="E2132">
        <v>1324569.8500000001</v>
      </c>
    </row>
    <row r="2133" spans="1:5" x14ac:dyDescent="0.3">
      <c r="A2133" t="s">
        <v>417</v>
      </c>
      <c r="B2133" s="143">
        <v>43708</v>
      </c>
      <c r="C2133">
        <v>49</v>
      </c>
      <c r="D2133" t="s">
        <v>410</v>
      </c>
      <c r="E2133">
        <v>844733.75</v>
      </c>
    </row>
    <row r="2134" spans="1:5" x14ac:dyDescent="0.3">
      <c r="A2134" t="s">
        <v>417</v>
      </c>
      <c r="B2134" s="143">
        <v>43708</v>
      </c>
      <c r="C2134">
        <v>49</v>
      </c>
      <c r="D2134" t="s">
        <v>411</v>
      </c>
      <c r="E2134">
        <v>313117.99</v>
      </c>
    </row>
    <row r="2135" spans="1:5" x14ac:dyDescent="0.3">
      <c r="A2135" t="s">
        <v>417</v>
      </c>
      <c r="B2135" s="143">
        <v>43736</v>
      </c>
      <c r="C2135">
        <v>49</v>
      </c>
      <c r="D2135" t="s">
        <v>400</v>
      </c>
      <c r="E2135">
        <v>36535956.539999999</v>
      </c>
    </row>
    <row r="2136" spans="1:5" x14ac:dyDescent="0.3">
      <c r="A2136" t="s">
        <v>417</v>
      </c>
      <c r="B2136" s="143">
        <v>43736</v>
      </c>
      <c r="C2136">
        <v>49</v>
      </c>
      <c r="D2136" t="s">
        <v>401</v>
      </c>
      <c r="E2136">
        <v>2653929.88</v>
      </c>
    </row>
    <row r="2137" spans="1:5" x14ac:dyDescent="0.3">
      <c r="A2137" t="s">
        <v>417</v>
      </c>
      <c r="B2137" s="143">
        <v>43736</v>
      </c>
      <c r="C2137">
        <v>49</v>
      </c>
      <c r="D2137" t="s">
        <v>402</v>
      </c>
      <c r="E2137">
        <v>7528842.9100000001</v>
      </c>
    </row>
    <row r="2138" spans="1:5" x14ac:dyDescent="0.3">
      <c r="A2138" t="s">
        <v>417</v>
      </c>
      <c r="B2138" s="143">
        <v>43736</v>
      </c>
      <c r="C2138">
        <v>49</v>
      </c>
      <c r="D2138" t="s">
        <v>403</v>
      </c>
      <c r="E2138">
        <v>12330253.73</v>
      </c>
    </row>
    <row r="2139" spans="1:5" x14ac:dyDescent="0.3">
      <c r="A2139" t="s">
        <v>417</v>
      </c>
      <c r="B2139" s="143">
        <v>43736</v>
      </c>
      <c r="C2139">
        <v>49</v>
      </c>
      <c r="D2139" t="s">
        <v>404</v>
      </c>
      <c r="E2139">
        <v>15663748.83</v>
      </c>
    </row>
    <row r="2140" spans="1:5" x14ac:dyDescent="0.3">
      <c r="A2140" t="s">
        <v>417</v>
      </c>
      <c r="B2140" s="143">
        <v>43736</v>
      </c>
      <c r="C2140">
        <v>49</v>
      </c>
      <c r="D2140" t="s">
        <v>405</v>
      </c>
      <c r="E2140">
        <v>14045.61</v>
      </c>
    </row>
    <row r="2141" spans="1:5" x14ac:dyDescent="0.3">
      <c r="A2141" t="s">
        <v>417</v>
      </c>
      <c r="B2141" s="143">
        <v>43736</v>
      </c>
      <c r="C2141">
        <v>49</v>
      </c>
      <c r="D2141" t="s">
        <v>406</v>
      </c>
      <c r="E2141">
        <v>7000644.3099999996</v>
      </c>
    </row>
    <row r="2142" spans="1:5" x14ac:dyDescent="0.3">
      <c r="A2142" t="s">
        <v>417</v>
      </c>
      <c r="B2142" s="143">
        <v>43736</v>
      </c>
      <c r="C2142">
        <v>49</v>
      </c>
      <c r="D2142" t="s">
        <v>407</v>
      </c>
      <c r="E2142">
        <v>443889.47</v>
      </c>
    </row>
    <row r="2143" spans="1:5" x14ac:dyDescent="0.3">
      <c r="A2143" t="s">
        <v>417</v>
      </c>
      <c r="B2143" s="143">
        <v>43736</v>
      </c>
      <c r="C2143">
        <v>49</v>
      </c>
      <c r="D2143" t="s">
        <v>408</v>
      </c>
      <c r="E2143">
        <v>697800.57</v>
      </c>
    </row>
    <row r="2144" spans="1:5" x14ac:dyDescent="0.3">
      <c r="A2144" t="s">
        <v>417</v>
      </c>
      <c r="B2144" s="143">
        <v>43736</v>
      </c>
      <c r="C2144">
        <v>49</v>
      </c>
      <c r="D2144" t="s">
        <v>409</v>
      </c>
      <c r="E2144">
        <v>1569761.29</v>
      </c>
    </row>
    <row r="2145" spans="1:5" x14ac:dyDescent="0.3">
      <c r="A2145" t="s">
        <v>417</v>
      </c>
      <c r="B2145" s="143">
        <v>43736</v>
      </c>
      <c r="C2145">
        <v>49</v>
      </c>
      <c r="D2145" t="s">
        <v>410</v>
      </c>
      <c r="E2145">
        <v>1203356.6399999999</v>
      </c>
    </row>
    <row r="2146" spans="1:5" x14ac:dyDescent="0.3">
      <c r="A2146" t="s">
        <v>417</v>
      </c>
      <c r="B2146" s="143">
        <v>43736</v>
      </c>
      <c r="C2146">
        <v>49</v>
      </c>
      <c r="D2146" t="s">
        <v>411</v>
      </c>
      <c r="E2146">
        <v>277507.89</v>
      </c>
    </row>
    <row r="2147" spans="1:5" x14ac:dyDescent="0.3">
      <c r="A2147" t="s">
        <v>417</v>
      </c>
      <c r="B2147" s="143">
        <v>43764</v>
      </c>
      <c r="C2147">
        <v>49</v>
      </c>
      <c r="D2147" t="s">
        <v>400</v>
      </c>
      <c r="E2147">
        <v>28964607.890000001</v>
      </c>
    </row>
    <row r="2148" spans="1:5" x14ac:dyDescent="0.3">
      <c r="A2148" t="s">
        <v>417</v>
      </c>
      <c r="B2148" s="143">
        <v>43764</v>
      </c>
      <c r="C2148">
        <v>49</v>
      </c>
      <c r="D2148" t="s">
        <v>401</v>
      </c>
      <c r="E2148">
        <v>2248410.94</v>
      </c>
    </row>
    <row r="2149" spans="1:5" x14ac:dyDescent="0.3">
      <c r="A2149" t="s">
        <v>417</v>
      </c>
      <c r="B2149" s="143">
        <v>43764</v>
      </c>
      <c r="C2149">
        <v>49</v>
      </c>
      <c r="D2149" t="s">
        <v>402</v>
      </c>
      <c r="E2149">
        <v>6451058.9500000002</v>
      </c>
    </row>
    <row r="2150" spans="1:5" x14ac:dyDescent="0.3">
      <c r="A2150" t="s">
        <v>417</v>
      </c>
      <c r="B2150" s="143">
        <v>43764</v>
      </c>
      <c r="C2150">
        <v>49</v>
      </c>
      <c r="D2150" t="s">
        <v>403</v>
      </c>
      <c r="E2150">
        <v>11208640.119999999</v>
      </c>
    </row>
    <row r="2151" spans="1:5" x14ac:dyDescent="0.3">
      <c r="A2151" t="s">
        <v>417</v>
      </c>
      <c r="B2151" s="143">
        <v>43764</v>
      </c>
      <c r="C2151">
        <v>49</v>
      </c>
      <c r="D2151" t="s">
        <v>404</v>
      </c>
      <c r="E2151">
        <v>14326614</v>
      </c>
    </row>
    <row r="2152" spans="1:5" x14ac:dyDescent="0.3">
      <c r="A2152" t="s">
        <v>417</v>
      </c>
      <c r="B2152" s="143">
        <v>43764</v>
      </c>
      <c r="C2152">
        <v>49</v>
      </c>
      <c r="D2152" t="s">
        <v>405</v>
      </c>
      <c r="E2152">
        <v>24594.09</v>
      </c>
    </row>
    <row r="2153" spans="1:5" x14ac:dyDescent="0.3">
      <c r="A2153" t="s">
        <v>417</v>
      </c>
      <c r="B2153" s="143">
        <v>43764</v>
      </c>
      <c r="C2153">
        <v>49</v>
      </c>
      <c r="D2153" t="s">
        <v>406</v>
      </c>
      <c r="E2153">
        <v>7896145.6100000003</v>
      </c>
    </row>
    <row r="2154" spans="1:5" x14ac:dyDescent="0.3">
      <c r="A2154" t="s">
        <v>417</v>
      </c>
      <c r="B2154" s="143">
        <v>43764</v>
      </c>
      <c r="C2154">
        <v>49</v>
      </c>
      <c r="D2154" t="s">
        <v>407</v>
      </c>
      <c r="E2154">
        <v>565130.84</v>
      </c>
    </row>
    <row r="2155" spans="1:5" x14ac:dyDescent="0.3">
      <c r="A2155" t="s">
        <v>417</v>
      </c>
      <c r="B2155" s="143">
        <v>43764</v>
      </c>
      <c r="C2155">
        <v>49</v>
      </c>
      <c r="D2155" t="s">
        <v>408</v>
      </c>
      <c r="E2155">
        <v>806551.03</v>
      </c>
    </row>
    <row r="2156" spans="1:5" x14ac:dyDescent="0.3">
      <c r="A2156" t="s">
        <v>417</v>
      </c>
      <c r="B2156" s="143">
        <v>43764</v>
      </c>
      <c r="C2156">
        <v>49</v>
      </c>
      <c r="D2156" t="s">
        <v>409</v>
      </c>
      <c r="E2156">
        <v>1757928.39</v>
      </c>
    </row>
    <row r="2157" spans="1:5" x14ac:dyDescent="0.3">
      <c r="A2157" t="s">
        <v>417</v>
      </c>
      <c r="B2157" s="143">
        <v>43764</v>
      </c>
      <c r="C2157">
        <v>49</v>
      </c>
      <c r="D2157" t="s">
        <v>410</v>
      </c>
      <c r="E2157">
        <v>1237119.3</v>
      </c>
    </row>
    <row r="2158" spans="1:5" x14ac:dyDescent="0.3">
      <c r="A2158" t="s">
        <v>417</v>
      </c>
      <c r="B2158" s="143">
        <v>43764</v>
      </c>
      <c r="C2158">
        <v>49</v>
      </c>
      <c r="D2158" t="s">
        <v>411</v>
      </c>
      <c r="E2158">
        <v>255743.03</v>
      </c>
    </row>
    <row r="2159" spans="1:5" x14ac:dyDescent="0.3">
      <c r="A2159" t="s">
        <v>417</v>
      </c>
      <c r="B2159" s="143">
        <v>43799</v>
      </c>
      <c r="C2159">
        <v>49</v>
      </c>
      <c r="D2159" t="s">
        <v>400</v>
      </c>
      <c r="E2159">
        <v>28844285.550000001</v>
      </c>
    </row>
    <row r="2160" spans="1:5" x14ac:dyDescent="0.3">
      <c r="A2160" t="s">
        <v>417</v>
      </c>
      <c r="B2160" s="143">
        <v>43799</v>
      </c>
      <c r="C2160">
        <v>49</v>
      </c>
      <c r="D2160" t="s">
        <v>401</v>
      </c>
      <c r="E2160">
        <v>2269251.4300000002</v>
      </c>
    </row>
    <row r="2161" spans="1:5" x14ac:dyDescent="0.3">
      <c r="A2161" t="s">
        <v>417</v>
      </c>
      <c r="B2161" s="143">
        <v>43799</v>
      </c>
      <c r="C2161">
        <v>49</v>
      </c>
      <c r="D2161" t="s">
        <v>402</v>
      </c>
      <c r="E2161">
        <v>6342638.6500000004</v>
      </c>
    </row>
    <row r="2162" spans="1:5" x14ac:dyDescent="0.3">
      <c r="A2162" t="s">
        <v>417</v>
      </c>
      <c r="B2162" s="143">
        <v>43799</v>
      </c>
      <c r="C2162">
        <v>49</v>
      </c>
      <c r="D2162" t="s">
        <v>403</v>
      </c>
      <c r="E2162">
        <v>10567197.029999999</v>
      </c>
    </row>
    <row r="2163" spans="1:5" x14ac:dyDescent="0.3">
      <c r="A2163" t="s">
        <v>417</v>
      </c>
      <c r="B2163" s="143">
        <v>43799</v>
      </c>
      <c r="C2163">
        <v>49</v>
      </c>
      <c r="D2163" t="s">
        <v>404</v>
      </c>
      <c r="E2163">
        <v>13951052.810000001</v>
      </c>
    </row>
    <row r="2164" spans="1:5" x14ac:dyDescent="0.3">
      <c r="A2164" t="s">
        <v>417</v>
      </c>
      <c r="B2164" s="143">
        <v>43799</v>
      </c>
      <c r="C2164">
        <v>49</v>
      </c>
      <c r="D2164" t="s">
        <v>405</v>
      </c>
      <c r="E2164">
        <v>44161.46</v>
      </c>
    </row>
    <row r="2165" spans="1:5" x14ac:dyDescent="0.3">
      <c r="A2165" t="s">
        <v>417</v>
      </c>
      <c r="B2165" s="143">
        <v>43799</v>
      </c>
      <c r="C2165">
        <v>49</v>
      </c>
      <c r="D2165" t="s">
        <v>406</v>
      </c>
      <c r="E2165">
        <v>14472877.5</v>
      </c>
    </row>
    <row r="2166" spans="1:5" x14ac:dyDescent="0.3">
      <c r="A2166" t="s">
        <v>417</v>
      </c>
      <c r="B2166" s="143">
        <v>43799</v>
      </c>
      <c r="C2166">
        <v>49</v>
      </c>
      <c r="D2166" t="s">
        <v>407</v>
      </c>
      <c r="E2166">
        <v>927007.21</v>
      </c>
    </row>
    <row r="2167" spans="1:5" x14ac:dyDescent="0.3">
      <c r="A2167" t="s">
        <v>417</v>
      </c>
      <c r="B2167" s="143">
        <v>43799</v>
      </c>
      <c r="C2167">
        <v>49</v>
      </c>
      <c r="D2167" t="s">
        <v>408</v>
      </c>
      <c r="E2167">
        <v>1814798.72</v>
      </c>
    </row>
    <row r="2168" spans="1:5" x14ac:dyDescent="0.3">
      <c r="A2168" t="s">
        <v>417</v>
      </c>
      <c r="B2168" s="143">
        <v>43799</v>
      </c>
      <c r="C2168">
        <v>49</v>
      </c>
      <c r="D2168" t="s">
        <v>409</v>
      </c>
      <c r="E2168">
        <v>2735595.53</v>
      </c>
    </row>
    <row r="2169" spans="1:5" x14ac:dyDescent="0.3">
      <c r="A2169" t="s">
        <v>417</v>
      </c>
      <c r="B2169" s="143">
        <v>43799</v>
      </c>
      <c r="C2169">
        <v>49</v>
      </c>
      <c r="D2169" t="s">
        <v>410</v>
      </c>
      <c r="E2169">
        <v>1965836.69</v>
      </c>
    </row>
    <row r="2170" spans="1:5" x14ac:dyDescent="0.3">
      <c r="A2170" t="s">
        <v>417</v>
      </c>
      <c r="B2170" s="143">
        <v>43799</v>
      </c>
      <c r="C2170">
        <v>49</v>
      </c>
      <c r="D2170" t="s">
        <v>411</v>
      </c>
      <c r="E2170">
        <v>302800.62</v>
      </c>
    </row>
    <row r="2171" spans="1:5" x14ac:dyDescent="0.3">
      <c r="A2171" t="s">
        <v>417</v>
      </c>
      <c r="B2171" s="143">
        <v>43820</v>
      </c>
      <c r="C2171">
        <v>49</v>
      </c>
      <c r="D2171" t="s">
        <v>400</v>
      </c>
      <c r="E2171">
        <v>35487362.270000003</v>
      </c>
    </row>
    <row r="2172" spans="1:5" x14ac:dyDescent="0.3">
      <c r="A2172" t="s">
        <v>417</v>
      </c>
      <c r="B2172" s="143">
        <v>43820</v>
      </c>
      <c r="C2172">
        <v>49</v>
      </c>
      <c r="D2172" t="s">
        <v>401</v>
      </c>
      <c r="E2172">
        <v>2737026.97</v>
      </c>
    </row>
    <row r="2173" spans="1:5" x14ac:dyDescent="0.3">
      <c r="A2173" t="s">
        <v>417</v>
      </c>
      <c r="B2173" s="143">
        <v>43820</v>
      </c>
      <c r="C2173">
        <v>49</v>
      </c>
      <c r="D2173" t="s">
        <v>402</v>
      </c>
      <c r="E2173">
        <v>7671335.7800000003</v>
      </c>
    </row>
    <row r="2174" spans="1:5" x14ac:dyDescent="0.3">
      <c r="A2174" t="s">
        <v>417</v>
      </c>
      <c r="B2174" s="143">
        <v>43820</v>
      </c>
      <c r="C2174">
        <v>49</v>
      </c>
      <c r="D2174" t="s">
        <v>403</v>
      </c>
      <c r="E2174">
        <v>12431401.4</v>
      </c>
    </row>
    <row r="2175" spans="1:5" x14ac:dyDescent="0.3">
      <c r="A2175" t="s">
        <v>417</v>
      </c>
      <c r="B2175" s="143">
        <v>43820</v>
      </c>
      <c r="C2175">
        <v>49</v>
      </c>
      <c r="D2175" t="s">
        <v>404</v>
      </c>
      <c r="E2175">
        <v>14233765.199999999</v>
      </c>
    </row>
    <row r="2176" spans="1:5" x14ac:dyDescent="0.3">
      <c r="A2176" t="s">
        <v>417</v>
      </c>
      <c r="B2176" s="143">
        <v>43820</v>
      </c>
      <c r="C2176">
        <v>49</v>
      </c>
      <c r="D2176" t="s">
        <v>405</v>
      </c>
      <c r="E2176">
        <v>38284.400000000001</v>
      </c>
    </row>
    <row r="2177" spans="1:5" x14ac:dyDescent="0.3">
      <c r="A2177" t="s">
        <v>417</v>
      </c>
      <c r="B2177" s="143">
        <v>43820</v>
      </c>
      <c r="C2177">
        <v>49</v>
      </c>
      <c r="D2177" t="s">
        <v>406</v>
      </c>
      <c r="E2177">
        <v>21135052.800000001</v>
      </c>
    </row>
    <row r="2178" spans="1:5" x14ac:dyDescent="0.3">
      <c r="A2178" t="s">
        <v>417</v>
      </c>
      <c r="B2178" s="143">
        <v>43820</v>
      </c>
      <c r="C2178">
        <v>49</v>
      </c>
      <c r="D2178" t="s">
        <v>407</v>
      </c>
      <c r="E2178">
        <v>1486557.13</v>
      </c>
    </row>
    <row r="2179" spans="1:5" x14ac:dyDescent="0.3">
      <c r="A2179" t="s">
        <v>417</v>
      </c>
      <c r="B2179" s="143">
        <v>43820</v>
      </c>
      <c r="C2179">
        <v>49</v>
      </c>
      <c r="D2179" t="s">
        <v>408</v>
      </c>
      <c r="E2179">
        <v>3097114.48</v>
      </c>
    </row>
    <row r="2180" spans="1:5" x14ac:dyDescent="0.3">
      <c r="A2180" t="s">
        <v>417</v>
      </c>
      <c r="B2180" s="143">
        <v>43820</v>
      </c>
      <c r="C2180">
        <v>49</v>
      </c>
      <c r="D2180" t="s">
        <v>409</v>
      </c>
      <c r="E2180">
        <v>4142712.93</v>
      </c>
    </row>
    <row r="2181" spans="1:5" x14ac:dyDescent="0.3">
      <c r="A2181" t="s">
        <v>417</v>
      </c>
      <c r="B2181" s="143">
        <v>43820</v>
      </c>
      <c r="C2181">
        <v>49</v>
      </c>
      <c r="D2181" t="s">
        <v>410</v>
      </c>
      <c r="E2181">
        <v>3192934.09</v>
      </c>
    </row>
    <row r="2182" spans="1:5" x14ac:dyDescent="0.3">
      <c r="A2182" t="s">
        <v>417</v>
      </c>
      <c r="B2182" s="143">
        <v>43820</v>
      </c>
      <c r="C2182">
        <v>49</v>
      </c>
      <c r="D2182" t="s">
        <v>411</v>
      </c>
      <c r="E2182">
        <v>5430.87</v>
      </c>
    </row>
    <row r="2183" spans="1:5" x14ac:dyDescent="0.3">
      <c r="A2183" t="s">
        <v>417</v>
      </c>
      <c r="B2183" s="143">
        <v>43855</v>
      </c>
      <c r="C2183">
        <v>49</v>
      </c>
      <c r="D2183" t="s">
        <v>400</v>
      </c>
      <c r="E2183">
        <v>40109691.350000001</v>
      </c>
    </row>
    <row r="2184" spans="1:5" x14ac:dyDescent="0.3">
      <c r="A2184" t="s">
        <v>417</v>
      </c>
      <c r="B2184" s="143">
        <v>43855</v>
      </c>
      <c r="C2184">
        <v>49</v>
      </c>
      <c r="D2184" t="s">
        <v>401</v>
      </c>
      <c r="E2184">
        <v>3088910.87</v>
      </c>
    </row>
    <row r="2185" spans="1:5" x14ac:dyDescent="0.3">
      <c r="A2185" t="s">
        <v>417</v>
      </c>
      <c r="B2185" s="143">
        <v>43855</v>
      </c>
      <c r="C2185">
        <v>49</v>
      </c>
      <c r="D2185" t="s">
        <v>402</v>
      </c>
      <c r="E2185">
        <v>8364727.5499999998</v>
      </c>
    </row>
    <row r="2186" spans="1:5" x14ac:dyDescent="0.3">
      <c r="A2186" t="s">
        <v>417</v>
      </c>
      <c r="B2186" s="143">
        <v>43855</v>
      </c>
      <c r="C2186">
        <v>49</v>
      </c>
      <c r="D2186" t="s">
        <v>403</v>
      </c>
      <c r="E2186">
        <v>13672163.85</v>
      </c>
    </row>
    <row r="2187" spans="1:5" x14ac:dyDescent="0.3">
      <c r="A2187" t="s">
        <v>417</v>
      </c>
      <c r="B2187" s="143">
        <v>43855</v>
      </c>
      <c r="C2187">
        <v>49</v>
      </c>
      <c r="D2187" t="s">
        <v>404</v>
      </c>
      <c r="E2187">
        <v>14617621.4</v>
      </c>
    </row>
    <row r="2188" spans="1:5" x14ac:dyDescent="0.3">
      <c r="A2188" t="s">
        <v>417</v>
      </c>
      <c r="B2188" s="143">
        <v>43855</v>
      </c>
      <c r="C2188">
        <v>49</v>
      </c>
      <c r="D2188" t="s">
        <v>405</v>
      </c>
      <c r="E2188">
        <v>39165.589999999997</v>
      </c>
    </row>
    <row r="2189" spans="1:5" x14ac:dyDescent="0.3">
      <c r="A2189" t="s">
        <v>417</v>
      </c>
      <c r="B2189" s="143">
        <v>43855</v>
      </c>
      <c r="C2189">
        <v>49</v>
      </c>
      <c r="D2189" t="s">
        <v>406</v>
      </c>
      <c r="E2189">
        <v>26094909.09</v>
      </c>
    </row>
    <row r="2190" spans="1:5" x14ac:dyDescent="0.3">
      <c r="A2190" t="s">
        <v>417</v>
      </c>
      <c r="B2190" s="143">
        <v>43855</v>
      </c>
      <c r="C2190">
        <v>49</v>
      </c>
      <c r="D2190" t="s">
        <v>407</v>
      </c>
      <c r="E2190">
        <v>1961163.76</v>
      </c>
    </row>
    <row r="2191" spans="1:5" x14ac:dyDescent="0.3">
      <c r="A2191" t="s">
        <v>417</v>
      </c>
      <c r="B2191" s="143">
        <v>43855</v>
      </c>
      <c r="C2191">
        <v>49</v>
      </c>
      <c r="D2191" t="s">
        <v>408</v>
      </c>
      <c r="E2191">
        <v>3727655.67</v>
      </c>
    </row>
    <row r="2192" spans="1:5" x14ac:dyDescent="0.3">
      <c r="A2192" t="s">
        <v>417</v>
      </c>
      <c r="B2192" s="143">
        <v>43855</v>
      </c>
      <c r="C2192">
        <v>49</v>
      </c>
      <c r="D2192" t="s">
        <v>409</v>
      </c>
      <c r="E2192">
        <v>4618655.92</v>
      </c>
    </row>
    <row r="2193" spans="1:5" x14ac:dyDescent="0.3">
      <c r="A2193" t="s">
        <v>417</v>
      </c>
      <c r="B2193" s="143">
        <v>43855</v>
      </c>
      <c r="C2193">
        <v>49</v>
      </c>
      <c r="D2193" t="s">
        <v>410</v>
      </c>
      <c r="E2193">
        <v>3251477.82</v>
      </c>
    </row>
    <row r="2194" spans="1:5" x14ac:dyDescent="0.3">
      <c r="A2194" t="s">
        <v>417</v>
      </c>
      <c r="B2194" s="143">
        <v>43855</v>
      </c>
      <c r="C2194">
        <v>49</v>
      </c>
      <c r="D2194" t="s">
        <v>411</v>
      </c>
      <c r="E2194">
        <v>11717.01</v>
      </c>
    </row>
    <row r="2195" spans="1:5" x14ac:dyDescent="0.3">
      <c r="A2195" t="s">
        <v>417</v>
      </c>
      <c r="B2195" s="143">
        <v>43890</v>
      </c>
      <c r="C2195">
        <v>49</v>
      </c>
      <c r="D2195" t="s">
        <v>400</v>
      </c>
      <c r="E2195">
        <v>35265330.689999998</v>
      </c>
    </row>
    <row r="2196" spans="1:5" x14ac:dyDescent="0.3">
      <c r="A2196" t="s">
        <v>417</v>
      </c>
      <c r="B2196" s="143">
        <v>43890</v>
      </c>
      <c r="C2196">
        <v>49</v>
      </c>
      <c r="D2196" t="s">
        <v>401</v>
      </c>
      <c r="E2196">
        <v>2479572.21</v>
      </c>
    </row>
    <row r="2197" spans="1:5" x14ac:dyDescent="0.3">
      <c r="A2197" t="s">
        <v>417</v>
      </c>
      <c r="B2197" s="143">
        <v>43890</v>
      </c>
      <c r="C2197">
        <v>49</v>
      </c>
      <c r="D2197" t="s">
        <v>402</v>
      </c>
      <c r="E2197">
        <v>7831699.0800000001</v>
      </c>
    </row>
    <row r="2198" spans="1:5" x14ac:dyDescent="0.3">
      <c r="A2198" t="s">
        <v>417</v>
      </c>
      <c r="B2198" s="143">
        <v>43890</v>
      </c>
      <c r="C2198">
        <v>49</v>
      </c>
      <c r="D2198" t="s">
        <v>403</v>
      </c>
      <c r="E2198">
        <v>12927090.75</v>
      </c>
    </row>
    <row r="2199" spans="1:5" x14ac:dyDescent="0.3">
      <c r="A2199" t="s">
        <v>417</v>
      </c>
      <c r="B2199" s="143">
        <v>43890</v>
      </c>
      <c r="C2199">
        <v>49</v>
      </c>
      <c r="D2199" t="s">
        <v>404</v>
      </c>
      <c r="E2199">
        <v>15238560.1</v>
      </c>
    </row>
    <row r="2200" spans="1:5" x14ac:dyDescent="0.3">
      <c r="A2200" t="s">
        <v>417</v>
      </c>
      <c r="B2200" s="143">
        <v>43890</v>
      </c>
      <c r="C2200">
        <v>49</v>
      </c>
      <c r="D2200" t="s">
        <v>405</v>
      </c>
      <c r="E2200">
        <v>40089.47</v>
      </c>
    </row>
    <row r="2201" spans="1:5" x14ac:dyDescent="0.3">
      <c r="A2201" t="s">
        <v>417</v>
      </c>
      <c r="B2201" s="143">
        <v>43890</v>
      </c>
      <c r="C2201">
        <v>49</v>
      </c>
      <c r="D2201" t="s">
        <v>406</v>
      </c>
      <c r="E2201">
        <v>25886538.399999999</v>
      </c>
    </row>
    <row r="2202" spans="1:5" x14ac:dyDescent="0.3">
      <c r="A2202" t="s">
        <v>417</v>
      </c>
      <c r="B2202" s="143">
        <v>43890</v>
      </c>
      <c r="C2202">
        <v>49</v>
      </c>
      <c r="D2202" t="s">
        <v>407</v>
      </c>
      <c r="E2202">
        <v>1312359.46</v>
      </c>
    </row>
    <row r="2203" spans="1:5" x14ac:dyDescent="0.3">
      <c r="A2203" t="s">
        <v>417</v>
      </c>
      <c r="B2203" s="143">
        <v>43890</v>
      </c>
      <c r="C2203">
        <v>49</v>
      </c>
      <c r="D2203" t="s">
        <v>408</v>
      </c>
      <c r="E2203">
        <v>3747473.3</v>
      </c>
    </row>
    <row r="2204" spans="1:5" x14ac:dyDescent="0.3">
      <c r="A2204" t="s">
        <v>417</v>
      </c>
      <c r="B2204" s="143">
        <v>43890</v>
      </c>
      <c r="C2204">
        <v>49</v>
      </c>
      <c r="D2204" t="s">
        <v>409</v>
      </c>
      <c r="E2204">
        <v>4489685.99</v>
      </c>
    </row>
    <row r="2205" spans="1:5" x14ac:dyDescent="0.3">
      <c r="A2205" t="s">
        <v>417</v>
      </c>
      <c r="B2205" s="143">
        <v>43890</v>
      </c>
      <c r="C2205">
        <v>49</v>
      </c>
      <c r="D2205" t="s">
        <v>410</v>
      </c>
      <c r="E2205">
        <v>2631929.46</v>
      </c>
    </row>
    <row r="2206" spans="1:5" x14ac:dyDescent="0.3">
      <c r="A2206" t="s">
        <v>417</v>
      </c>
      <c r="B2206" s="143">
        <v>43890</v>
      </c>
      <c r="C2206">
        <v>49</v>
      </c>
      <c r="D2206" t="s">
        <v>411</v>
      </c>
      <c r="E2206">
        <v>29024.79</v>
      </c>
    </row>
    <row r="2207" spans="1:5" x14ac:dyDescent="0.3">
      <c r="A2207" t="s">
        <v>417</v>
      </c>
      <c r="B2207" s="143">
        <v>43918</v>
      </c>
      <c r="C2207">
        <v>49</v>
      </c>
      <c r="D2207" t="s">
        <v>400</v>
      </c>
      <c r="E2207">
        <v>31722304.539999999</v>
      </c>
    </row>
    <row r="2208" spans="1:5" x14ac:dyDescent="0.3">
      <c r="A2208" t="s">
        <v>417</v>
      </c>
      <c r="B2208" s="143">
        <v>43918</v>
      </c>
      <c r="C2208">
        <v>49</v>
      </c>
      <c r="D2208" t="s">
        <v>401</v>
      </c>
      <c r="E2208">
        <v>2232924.37</v>
      </c>
    </row>
    <row r="2209" spans="1:5" x14ac:dyDescent="0.3">
      <c r="A2209" t="s">
        <v>417</v>
      </c>
      <c r="B2209" s="143">
        <v>43918</v>
      </c>
      <c r="C2209">
        <v>49</v>
      </c>
      <c r="D2209" t="s">
        <v>402</v>
      </c>
      <c r="E2209">
        <v>7211183.5999999996</v>
      </c>
    </row>
    <row r="2210" spans="1:5" x14ac:dyDescent="0.3">
      <c r="A2210" t="s">
        <v>417</v>
      </c>
      <c r="B2210" s="143">
        <v>43918</v>
      </c>
      <c r="C2210">
        <v>49</v>
      </c>
      <c r="D2210" t="s">
        <v>403</v>
      </c>
      <c r="E2210">
        <v>11710033.289999999</v>
      </c>
    </row>
    <row r="2211" spans="1:5" x14ac:dyDescent="0.3">
      <c r="A2211" t="s">
        <v>417</v>
      </c>
      <c r="B2211" s="143">
        <v>43918</v>
      </c>
      <c r="C2211">
        <v>49</v>
      </c>
      <c r="D2211" t="s">
        <v>404</v>
      </c>
      <c r="E2211">
        <v>12527458.449999999</v>
      </c>
    </row>
    <row r="2212" spans="1:5" x14ac:dyDescent="0.3">
      <c r="A2212" t="s">
        <v>417</v>
      </c>
      <c r="B2212" s="143">
        <v>43918</v>
      </c>
      <c r="C2212">
        <v>49</v>
      </c>
      <c r="D2212" t="s">
        <v>405</v>
      </c>
      <c r="E2212">
        <v>36931.86</v>
      </c>
    </row>
    <row r="2213" spans="1:5" x14ac:dyDescent="0.3">
      <c r="A2213" t="s">
        <v>417</v>
      </c>
      <c r="B2213" s="143">
        <v>43918</v>
      </c>
      <c r="C2213">
        <v>49</v>
      </c>
      <c r="D2213" t="s">
        <v>406</v>
      </c>
      <c r="E2213">
        <v>20420361.309999999</v>
      </c>
    </row>
    <row r="2214" spans="1:5" x14ac:dyDescent="0.3">
      <c r="A2214" t="s">
        <v>417</v>
      </c>
      <c r="B2214" s="143">
        <v>43918</v>
      </c>
      <c r="C2214">
        <v>49</v>
      </c>
      <c r="D2214" t="s">
        <v>407</v>
      </c>
      <c r="E2214">
        <v>1109048.48</v>
      </c>
    </row>
    <row r="2215" spans="1:5" x14ac:dyDescent="0.3">
      <c r="A2215" t="s">
        <v>417</v>
      </c>
      <c r="B2215" s="143">
        <v>43918</v>
      </c>
      <c r="C2215">
        <v>49</v>
      </c>
      <c r="D2215" t="s">
        <v>408</v>
      </c>
      <c r="E2215">
        <v>2882195.71</v>
      </c>
    </row>
    <row r="2216" spans="1:5" x14ac:dyDescent="0.3">
      <c r="A2216" t="s">
        <v>417</v>
      </c>
      <c r="B2216" s="143">
        <v>43918</v>
      </c>
      <c r="C2216">
        <v>49</v>
      </c>
      <c r="D2216" t="s">
        <v>409</v>
      </c>
      <c r="E2216">
        <v>3703537.88</v>
      </c>
    </row>
    <row r="2217" spans="1:5" x14ac:dyDescent="0.3">
      <c r="A2217" t="s">
        <v>417</v>
      </c>
      <c r="B2217" s="143">
        <v>43918</v>
      </c>
      <c r="C2217">
        <v>49</v>
      </c>
      <c r="D2217" t="s">
        <v>410</v>
      </c>
      <c r="E2217">
        <v>2559201.2000000002</v>
      </c>
    </row>
    <row r="2218" spans="1:5" x14ac:dyDescent="0.3">
      <c r="A2218" t="s">
        <v>417</v>
      </c>
      <c r="B2218" s="143">
        <v>43918</v>
      </c>
      <c r="C2218">
        <v>49</v>
      </c>
      <c r="D2218" t="s">
        <v>411</v>
      </c>
      <c r="E2218">
        <v>42357.120000000003</v>
      </c>
    </row>
    <row r="2220" spans="1:5" x14ac:dyDescent="0.3">
      <c r="A2220" t="s">
        <v>54</v>
      </c>
      <c r="B2220" s="143">
        <v>43946</v>
      </c>
      <c r="C2220">
        <v>49</v>
      </c>
      <c r="D2220" t="s">
        <v>400</v>
      </c>
      <c r="E2220">
        <v>46054789.100000001</v>
      </c>
    </row>
    <row r="2221" spans="1:5" x14ac:dyDescent="0.3">
      <c r="A2221" t="s">
        <v>54</v>
      </c>
      <c r="B2221" s="143">
        <v>43946</v>
      </c>
      <c r="C2221">
        <v>49</v>
      </c>
      <c r="D2221" t="s">
        <v>401</v>
      </c>
      <c r="E2221">
        <v>2834116.53</v>
      </c>
    </row>
    <row r="2222" spans="1:5" x14ac:dyDescent="0.3">
      <c r="A2222" t="s">
        <v>54</v>
      </c>
      <c r="B2222" s="143">
        <v>43946</v>
      </c>
      <c r="C2222">
        <v>49</v>
      </c>
      <c r="D2222" t="s">
        <v>402</v>
      </c>
      <c r="E2222">
        <v>9293257.5700000003</v>
      </c>
    </row>
    <row r="2223" spans="1:5" x14ac:dyDescent="0.3">
      <c r="A2223" t="s">
        <v>54</v>
      </c>
      <c r="B2223" s="143">
        <v>43946</v>
      </c>
      <c r="C2223">
        <v>49</v>
      </c>
      <c r="D2223" t="s">
        <v>403</v>
      </c>
      <c r="E2223">
        <v>15505898.09</v>
      </c>
    </row>
    <row r="2224" spans="1:5" x14ac:dyDescent="0.3">
      <c r="A2224" t="s">
        <v>54</v>
      </c>
      <c r="B2224" s="143">
        <v>43946</v>
      </c>
      <c r="C2224">
        <v>49</v>
      </c>
      <c r="D2224" t="s">
        <v>404</v>
      </c>
      <c r="E2224">
        <v>19983751.940000001</v>
      </c>
    </row>
    <row r="2225" spans="1:5" x14ac:dyDescent="0.3">
      <c r="A2225" t="s">
        <v>54</v>
      </c>
      <c r="B2225" s="143">
        <v>43946</v>
      </c>
      <c r="C2225">
        <v>49</v>
      </c>
      <c r="D2225" t="s">
        <v>405</v>
      </c>
      <c r="E2225">
        <v>33990.04</v>
      </c>
    </row>
    <row r="2226" spans="1:5" x14ac:dyDescent="0.3">
      <c r="A2226" t="s">
        <v>54</v>
      </c>
      <c r="B2226" s="143">
        <v>43946</v>
      </c>
      <c r="C2226">
        <v>49</v>
      </c>
      <c r="D2226" t="s">
        <v>406</v>
      </c>
      <c r="E2226">
        <v>26914356.510000002</v>
      </c>
    </row>
    <row r="2227" spans="1:5" x14ac:dyDescent="0.3">
      <c r="A2227" t="s">
        <v>54</v>
      </c>
      <c r="B2227" s="143">
        <v>43946</v>
      </c>
      <c r="C2227">
        <v>49</v>
      </c>
      <c r="D2227" t="s">
        <v>407</v>
      </c>
      <c r="E2227">
        <v>1297533.43</v>
      </c>
    </row>
    <row r="2228" spans="1:5" x14ac:dyDescent="0.3">
      <c r="A2228" t="s">
        <v>54</v>
      </c>
      <c r="B2228" s="143">
        <v>43946</v>
      </c>
      <c r="C2228">
        <v>49</v>
      </c>
      <c r="D2228" t="s">
        <v>408</v>
      </c>
      <c r="E2228">
        <v>3223618.3</v>
      </c>
    </row>
    <row r="2229" spans="1:5" x14ac:dyDescent="0.3">
      <c r="A2229" t="s">
        <v>54</v>
      </c>
      <c r="B2229" s="143">
        <v>43946</v>
      </c>
      <c r="C2229">
        <v>49</v>
      </c>
      <c r="D2229" t="s">
        <v>409</v>
      </c>
      <c r="E2229">
        <v>4662597.63</v>
      </c>
    </row>
    <row r="2230" spans="1:5" x14ac:dyDescent="0.3">
      <c r="A2230" t="s">
        <v>54</v>
      </c>
      <c r="B2230" s="143">
        <v>43946</v>
      </c>
      <c r="C2230">
        <v>49</v>
      </c>
      <c r="D2230" t="s">
        <v>410</v>
      </c>
      <c r="E2230">
        <v>4125935.65</v>
      </c>
    </row>
    <row r="2231" spans="1:5" x14ac:dyDescent="0.3">
      <c r="A2231" t="s">
        <v>54</v>
      </c>
      <c r="B2231" s="143">
        <v>43946</v>
      </c>
      <c r="C2231">
        <v>49</v>
      </c>
      <c r="D2231" t="s">
        <v>411</v>
      </c>
      <c r="E2231">
        <v>8641.06</v>
      </c>
    </row>
    <row r="2232" spans="1:5" x14ac:dyDescent="0.3">
      <c r="A2232" t="s">
        <v>55</v>
      </c>
      <c r="B2232" s="143">
        <v>43946</v>
      </c>
      <c r="C2232">
        <v>49</v>
      </c>
      <c r="D2232" t="s">
        <v>400</v>
      </c>
      <c r="E2232">
        <v>43803622.799999997</v>
      </c>
    </row>
    <row r="2233" spans="1:5" x14ac:dyDescent="0.3">
      <c r="A2233" t="s">
        <v>55</v>
      </c>
      <c r="B2233" s="143">
        <v>43946</v>
      </c>
      <c r="C2233">
        <v>49</v>
      </c>
      <c r="D2233" t="s">
        <v>401</v>
      </c>
      <c r="E2233">
        <v>2370740.2200000002</v>
      </c>
    </row>
    <row r="2234" spans="1:5" x14ac:dyDescent="0.3">
      <c r="A2234" t="s">
        <v>55</v>
      </c>
      <c r="B2234" s="143">
        <v>43946</v>
      </c>
      <c r="C2234">
        <v>49</v>
      </c>
      <c r="D2234" t="s">
        <v>402</v>
      </c>
      <c r="E2234">
        <v>8250893.4400000004</v>
      </c>
    </row>
    <row r="2235" spans="1:5" x14ac:dyDescent="0.3">
      <c r="A2235" t="s">
        <v>55</v>
      </c>
      <c r="B2235" s="143">
        <v>43946</v>
      </c>
      <c r="C2235">
        <v>49</v>
      </c>
      <c r="D2235" t="s">
        <v>403</v>
      </c>
      <c r="E2235">
        <v>12928022.189999999</v>
      </c>
    </row>
    <row r="2236" spans="1:5" x14ac:dyDescent="0.3">
      <c r="A2236" t="s">
        <v>55</v>
      </c>
      <c r="B2236" s="143">
        <v>43946</v>
      </c>
      <c r="C2236">
        <v>49</v>
      </c>
      <c r="D2236" t="s">
        <v>404</v>
      </c>
      <c r="E2236">
        <v>15659907.699999999</v>
      </c>
    </row>
    <row r="2237" spans="1:5" x14ac:dyDescent="0.3">
      <c r="A2237" t="s">
        <v>55</v>
      </c>
      <c r="B2237" s="143">
        <v>43946</v>
      </c>
      <c r="C2237">
        <v>49</v>
      </c>
      <c r="D2237" t="s">
        <v>405</v>
      </c>
      <c r="E2237">
        <v>37068.199999999997</v>
      </c>
    </row>
    <row r="2238" spans="1:5" x14ac:dyDescent="0.3">
      <c r="A2238" t="s">
        <v>55</v>
      </c>
      <c r="B2238" s="143">
        <v>43946</v>
      </c>
      <c r="C2238">
        <v>49</v>
      </c>
      <c r="D2238" t="s">
        <v>406</v>
      </c>
      <c r="E2238">
        <v>27018896.420000002</v>
      </c>
    </row>
    <row r="2239" spans="1:5" x14ac:dyDescent="0.3">
      <c r="A2239" t="s">
        <v>55</v>
      </c>
      <c r="B2239" s="143">
        <v>43946</v>
      </c>
      <c r="C2239">
        <v>49</v>
      </c>
      <c r="D2239" t="s">
        <v>407</v>
      </c>
      <c r="E2239">
        <v>919696.49</v>
      </c>
    </row>
    <row r="2240" spans="1:5" x14ac:dyDescent="0.3">
      <c r="A2240" t="s">
        <v>55</v>
      </c>
      <c r="B2240" s="143">
        <v>43946</v>
      </c>
      <c r="C2240">
        <v>49</v>
      </c>
      <c r="D2240" t="s">
        <v>408</v>
      </c>
      <c r="E2240">
        <v>3131551.44</v>
      </c>
    </row>
    <row r="2241" spans="1:5" x14ac:dyDescent="0.3">
      <c r="A2241" t="s">
        <v>55</v>
      </c>
      <c r="B2241" s="143">
        <v>43946</v>
      </c>
      <c r="C2241">
        <v>49</v>
      </c>
      <c r="D2241" t="s">
        <v>409</v>
      </c>
      <c r="E2241">
        <v>4269375.71</v>
      </c>
    </row>
    <row r="2242" spans="1:5" x14ac:dyDescent="0.3">
      <c r="A2242" t="s">
        <v>55</v>
      </c>
      <c r="B2242" s="143">
        <v>43946</v>
      </c>
      <c r="C2242">
        <v>49</v>
      </c>
      <c r="D2242" t="s">
        <v>410</v>
      </c>
      <c r="E2242">
        <v>3294334.76</v>
      </c>
    </row>
    <row r="2243" spans="1:5" x14ac:dyDescent="0.3">
      <c r="A2243" t="s">
        <v>55</v>
      </c>
      <c r="B2243" s="143">
        <v>43946</v>
      </c>
      <c r="C2243">
        <v>49</v>
      </c>
      <c r="D2243" t="s">
        <v>411</v>
      </c>
      <c r="E2243">
        <v>60815.94</v>
      </c>
    </row>
    <row r="2244" spans="1:5" x14ac:dyDescent="0.3">
      <c r="A2244" t="s">
        <v>56</v>
      </c>
      <c r="B2244" s="143">
        <v>43946</v>
      </c>
      <c r="C2244">
        <v>49</v>
      </c>
      <c r="D2244" t="s">
        <v>400</v>
      </c>
      <c r="E2244">
        <v>365693</v>
      </c>
    </row>
    <row r="2245" spans="1:5" x14ac:dyDescent="0.3">
      <c r="A2245" t="s">
        <v>56</v>
      </c>
      <c r="B2245" s="143">
        <v>43946</v>
      </c>
      <c r="C2245">
        <v>49</v>
      </c>
      <c r="D2245" t="s">
        <v>401</v>
      </c>
      <c r="E2245">
        <v>28991</v>
      </c>
    </row>
    <row r="2246" spans="1:5" x14ac:dyDescent="0.3">
      <c r="A2246" t="s">
        <v>56</v>
      </c>
      <c r="B2246" s="143">
        <v>43946</v>
      </c>
      <c r="C2246">
        <v>49</v>
      </c>
      <c r="D2246" t="s">
        <v>402</v>
      </c>
      <c r="E2246">
        <v>47224</v>
      </c>
    </row>
    <row r="2247" spans="1:5" x14ac:dyDescent="0.3">
      <c r="A2247" t="s">
        <v>56</v>
      </c>
      <c r="B2247" s="143">
        <v>43946</v>
      </c>
      <c r="C2247">
        <v>49</v>
      </c>
      <c r="D2247" t="s">
        <v>403</v>
      </c>
      <c r="E2247">
        <v>7690</v>
      </c>
    </row>
    <row r="2248" spans="1:5" x14ac:dyDescent="0.3">
      <c r="A2248" t="s">
        <v>56</v>
      </c>
      <c r="B2248" s="143">
        <v>43946</v>
      </c>
      <c r="C2248">
        <v>49</v>
      </c>
      <c r="D2248" t="s">
        <v>404</v>
      </c>
      <c r="E2248">
        <v>1222</v>
      </c>
    </row>
    <row r="2249" spans="1:5" x14ac:dyDescent="0.3">
      <c r="A2249" t="s">
        <v>56</v>
      </c>
      <c r="B2249" s="143">
        <v>43946</v>
      </c>
      <c r="C2249">
        <v>49</v>
      </c>
      <c r="D2249" t="s">
        <v>405</v>
      </c>
      <c r="E2249">
        <v>3</v>
      </c>
    </row>
    <row r="2250" spans="1:5" x14ac:dyDescent="0.3">
      <c r="A2250" t="s">
        <v>56</v>
      </c>
      <c r="B2250" s="143">
        <v>43946</v>
      </c>
      <c r="C2250">
        <v>49</v>
      </c>
      <c r="D2250" t="s">
        <v>406</v>
      </c>
      <c r="E2250">
        <v>196489</v>
      </c>
    </row>
    <row r="2251" spans="1:5" x14ac:dyDescent="0.3">
      <c r="A2251" t="s">
        <v>56</v>
      </c>
      <c r="B2251" s="143">
        <v>43946</v>
      </c>
      <c r="C2251">
        <v>49</v>
      </c>
      <c r="D2251" t="s">
        <v>407</v>
      </c>
      <c r="E2251">
        <v>20744</v>
      </c>
    </row>
    <row r="2252" spans="1:5" x14ac:dyDescent="0.3">
      <c r="A2252" t="s">
        <v>56</v>
      </c>
      <c r="B2252" s="143">
        <v>43946</v>
      </c>
      <c r="C2252">
        <v>49</v>
      </c>
      <c r="D2252" t="s">
        <v>408</v>
      </c>
      <c r="E2252">
        <v>15411</v>
      </c>
    </row>
    <row r="2253" spans="1:5" x14ac:dyDescent="0.3">
      <c r="A2253" t="s">
        <v>56</v>
      </c>
      <c r="B2253" s="143">
        <v>43946</v>
      </c>
      <c r="C2253">
        <v>49</v>
      </c>
      <c r="D2253" t="s">
        <v>409</v>
      </c>
      <c r="E2253">
        <v>4284</v>
      </c>
    </row>
    <row r="2254" spans="1:5" x14ac:dyDescent="0.3">
      <c r="A2254" t="s">
        <v>56</v>
      </c>
      <c r="B2254" s="143">
        <v>43946</v>
      </c>
      <c r="C2254">
        <v>49</v>
      </c>
      <c r="D2254" t="s">
        <v>410</v>
      </c>
      <c r="E2254">
        <v>649</v>
      </c>
    </row>
    <row r="2255" spans="1:5" x14ac:dyDescent="0.3">
      <c r="A2255" t="s">
        <v>56</v>
      </c>
      <c r="B2255" s="143">
        <v>43946</v>
      </c>
      <c r="C2255">
        <v>49</v>
      </c>
      <c r="D2255" t="s">
        <v>411</v>
      </c>
      <c r="E2255">
        <v>33</v>
      </c>
    </row>
    <row r="2257" spans="1:5" x14ac:dyDescent="0.3">
      <c r="A2257" t="s">
        <v>54</v>
      </c>
      <c r="B2257" s="143">
        <v>43981</v>
      </c>
      <c r="C2257">
        <v>49</v>
      </c>
      <c r="D2257" t="s">
        <v>400</v>
      </c>
      <c r="E2257">
        <v>45133090.229999997</v>
      </c>
    </row>
    <row r="2258" spans="1:5" x14ac:dyDescent="0.3">
      <c r="A2258" t="s">
        <v>54</v>
      </c>
      <c r="B2258" s="143">
        <v>43981</v>
      </c>
      <c r="C2258">
        <v>49</v>
      </c>
      <c r="D2258" t="s">
        <v>401</v>
      </c>
      <c r="E2258">
        <v>2685953.45</v>
      </c>
    </row>
    <row r="2259" spans="1:5" x14ac:dyDescent="0.3">
      <c r="A2259" t="s">
        <v>54</v>
      </c>
      <c r="B2259" s="143">
        <v>43981</v>
      </c>
      <c r="C2259">
        <v>49</v>
      </c>
      <c r="D2259" t="s">
        <v>402</v>
      </c>
      <c r="E2259">
        <v>8208391.1699999999</v>
      </c>
    </row>
    <row r="2260" spans="1:5" x14ac:dyDescent="0.3">
      <c r="A2260" t="s">
        <v>54</v>
      </c>
      <c r="B2260" s="143">
        <v>43981</v>
      </c>
      <c r="C2260">
        <v>49</v>
      </c>
      <c r="D2260" t="s">
        <v>403</v>
      </c>
      <c r="E2260">
        <v>14747466.119999999</v>
      </c>
    </row>
    <row r="2261" spans="1:5" x14ac:dyDescent="0.3">
      <c r="A2261" t="s">
        <v>54</v>
      </c>
      <c r="B2261" s="143">
        <v>43981</v>
      </c>
      <c r="C2261">
        <v>49</v>
      </c>
      <c r="D2261" t="s">
        <v>404</v>
      </c>
      <c r="E2261">
        <v>18310514.149999999</v>
      </c>
    </row>
    <row r="2262" spans="1:5" x14ac:dyDescent="0.3">
      <c r="A2262" t="s">
        <v>54</v>
      </c>
      <c r="B2262" s="143">
        <v>43981</v>
      </c>
      <c r="C2262">
        <v>49</v>
      </c>
      <c r="D2262" t="s">
        <v>405</v>
      </c>
      <c r="E2262">
        <v>32371.9</v>
      </c>
    </row>
    <row r="2263" spans="1:5" x14ac:dyDescent="0.3">
      <c r="A2263" t="s">
        <v>54</v>
      </c>
      <c r="B2263" s="143">
        <v>43981</v>
      </c>
      <c r="C2263">
        <v>49</v>
      </c>
      <c r="D2263" t="s">
        <v>406</v>
      </c>
      <c r="E2263">
        <v>23384632.41</v>
      </c>
    </row>
    <row r="2264" spans="1:5" x14ac:dyDescent="0.3">
      <c r="A2264" t="s">
        <v>54</v>
      </c>
      <c r="B2264" s="143">
        <v>43981</v>
      </c>
      <c r="C2264">
        <v>49</v>
      </c>
      <c r="D2264" t="s">
        <v>407</v>
      </c>
      <c r="E2264">
        <v>979342.28</v>
      </c>
    </row>
    <row r="2265" spans="1:5" x14ac:dyDescent="0.3">
      <c r="A2265" t="s">
        <v>54</v>
      </c>
      <c r="B2265" s="143">
        <v>43981</v>
      </c>
      <c r="C2265">
        <v>49</v>
      </c>
      <c r="D2265" t="s">
        <v>408</v>
      </c>
      <c r="E2265">
        <v>2523686.5</v>
      </c>
    </row>
    <row r="2266" spans="1:5" x14ac:dyDescent="0.3">
      <c r="A2266" t="s">
        <v>54</v>
      </c>
      <c r="B2266" s="143">
        <v>43981</v>
      </c>
      <c r="C2266">
        <v>49</v>
      </c>
      <c r="D2266" t="s">
        <v>409</v>
      </c>
      <c r="E2266">
        <v>3869396.89</v>
      </c>
    </row>
    <row r="2267" spans="1:5" x14ac:dyDescent="0.3">
      <c r="A2267" t="s">
        <v>54</v>
      </c>
      <c r="B2267" s="143">
        <v>43981</v>
      </c>
      <c r="C2267">
        <v>49</v>
      </c>
      <c r="D2267" t="s">
        <v>410</v>
      </c>
      <c r="E2267">
        <v>3845959.44</v>
      </c>
    </row>
    <row r="2268" spans="1:5" x14ac:dyDescent="0.3">
      <c r="A2268" t="s">
        <v>54</v>
      </c>
      <c r="B2268" s="143">
        <v>43981</v>
      </c>
      <c r="C2268">
        <v>49</v>
      </c>
      <c r="D2268" t="s">
        <v>411</v>
      </c>
      <c r="E2268">
        <v>9594.7900000000009</v>
      </c>
    </row>
    <row r="2269" spans="1:5" x14ac:dyDescent="0.3">
      <c r="A2269" t="s">
        <v>55</v>
      </c>
      <c r="B2269" s="143">
        <v>43981</v>
      </c>
      <c r="C2269">
        <v>49</v>
      </c>
      <c r="D2269" t="s">
        <v>400</v>
      </c>
      <c r="E2269">
        <v>42524491.799999997</v>
      </c>
    </row>
    <row r="2270" spans="1:5" x14ac:dyDescent="0.3">
      <c r="A2270" t="s">
        <v>55</v>
      </c>
      <c r="B2270" s="143">
        <v>43981</v>
      </c>
      <c r="C2270">
        <v>49</v>
      </c>
      <c r="D2270" t="s">
        <v>401</v>
      </c>
      <c r="E2270">
        <v>2394500.09</v>
      </c>
    </row>
    <row r="2271" spans="1:5" x14ac:dyDescent="0.3">
      <c r="A2271" t="s">
        <v>55</v>
      </c>
      <c r="B2271" s="143">
        <v>43981</v>
      </c>
      <c r="C2271">
        <v>49</v>
      </c>
      <c r="D2271" t="s">
        <v>402</v>
      </c>
      <c r="E2271">
        <v>8657235.0199999996</v>
      </c>
    </row>
    <row r="2272" spans="1:5" x14ac:dyDescent="0.3">
      <c r="A2272" t="s">
        <v>55</v>
      </c>
      <c r="B2272" s="143">
        <v>43981</v>
      </c>
      <c r="C2272">
        <v>49</v>
      </c>
      <c r="D2272" t="s">
        <v>403</v>
      </c>
      <c r="E2272">
        <v>15396802.17</v>
      </c>
    </row>
    <row r="2273" spans="1:5" x14ac:dyDescent="0.3">
      <c r="A2273" t="s">
        <v>55</v>
      </c>
      <c r="B2273" s="143">
        <v>43981</v>
      </c>
      <c r="C2273">
        <v>49</v>
      </c>
      <c r="D2273" t="s">
        <v>404</v>
      </c>
      <c r="E2273">
        <v>19286608.899999999</v>
      </c>
    </row>
    <row r="2274" spans="1:5" x14ac:dyDescent="0.3">
      <c r="A2274" t="s">
        <v>55</v>
      </c>
      <c r="B2274" s="143">
        <v>43981</v>
      </c>
      <c r="C2274">
        <v>49</v>
      </c>
      <c r="D2274" t="s">
        <v>405</v>
      </c>
      <c r="E2274">
        <v>38824.22</v>
      </c>
    </row>
    <row r="2275" spans="1:5" x14ac:dyDescent="0.3">
      <c r="A2275" t="s">
        <v>55</v>
      </c>
      <c r="B2275" s="143">
        <v>43981</v>
      </c>
      <c r="C2275">
        <v>49</v>
      </c>
      <c r="D2275" t="s">
        <v>406</v>
      </c>
      <c r="E2275">
        <v>24346388.050000001</v>
      </c>
    </row>
    <row r="2276" spans="1:5" x14ac:dyDescent="0.3">
      <c r="A2276" t="s">
        <v>55</v>
      </c>
      <c r="B2276" s="143">
        <v>43981</v>
      </c>
      <c r="C2276">
        <v>49</v>
      </c>
      <c r="D2276" t="s">
        <v>407</v>
      </c>
      <c r="E2276">
        <v>1029701.93</v>
      </c>
    </row>
    <row r="2277" spans="1:5" x14ac:dyDescent="0.3">
      <c r="A2277" t="s">
        <v>55</v>
      </c>
      <c r="B2277" s="143">
        <v>43981</v>
      </c>
      <c r="C2277">
        <v>49</v>
      </c>
      <c r="D2277" t="s">
        <v>408</v>
      </c>
      <c r="E2277">
        <v>3225247.06</v>
      </c>
    </row>
    <row r="2278" spans="1:5" x14ac:dyDescent="0.3">
      <c r="A2278" t="s">
        <v>55</v>
      </c>
      <c r="B2278" s="143">
        <v>43981</v>
      </c>
      <c r="C2278">
        <v>49</v>
      </c>
      <c r="D2278" t="s">
        <v>409</v>
      </c>
      <c r="E2278">
        <v>4731681.5599999996</v>
      </c>
    </row>
    <row r="2279" spans="1:5" x14ac:dyDescent="0.3">
      <c r="A2279" t="s">
        <v>55</v>
      </c>
      <c r="B2279" s="143">
        <v>43981</v>
      </c>
      <c r="C2279">
        <v>49</v>
      </c>
      <c r="D2279" t="s">
        <v>410</v>
      </c>
      <c r="E2279">
        <v>4926114.49</v>
      </c>
    </row>
    <row r="2280" spans="1:5" x14ac:dyDescent="0.3">
      <c r="A2280" t="s">
        <v>55</v>
      </c>
      <c r="B2280" s="143">
        <v>43981</v>
      </c>
      <c r="C2280">
        <v>49</v>
      </c>
      <c r="D2280" t="s">
        <v>411</v>
      </c>
      <c r="E2280">
        <v>6866.95</v>
      </c>
    </row>
    <row r="2281" spans="1:5" x14ac:dyDescent="0.3">
      <c r="A2281" t="s">
        <v>56</v>
      </c>
      <c r="B2281" s="143">
        <v>43981</v>
      </c>
      <c r="C2281">
        <v>49</v>
      </c>
      <c r="D2281" t="s">
        <v>400</v>
      </c>
      <c r="E2281">
        <v>362109</v>
      </c>
    </row>
    <row r="2282" spans="1:5" x14ac:dyDescent="0.3">
      <c r="A2282" t="s">
        <v>56</v>
      </c>
      <c r="B2282" s="143">
        <v>43981</v>
      </c>
      <c r="C2282">
        <v>49</v>
      </c>
      <c r="D2282" t="s">
        <v>401</v>
      </c>
      <c r="E2282">
        <v>28895</v>
      </c>
    </row>
    <row r="2283" spans="1:5" x14ac:dyDescent="0.3">
      <c r="A2283" t="s">
        <v>56</v>
      </c>
      <c r="B2283" s="143">
        <v>43981</v>
      </c>
      <c r="C2283">
        <v>49</v>
      </c>
      <c r="D2283" t="s">
        <v>402</v>
      </c>
      <c r="E2283">
        <v>49849</v>
      </c>
    </row>
    <row r="2284" spans="1:5" x14ac:dyDescent="0.3">
      <c r="A2284" t="s">
        <v>56</v>
      </c>
      <c r="B2284" s="143">
        <v>43981</v>
      </c>
      <c r="C2284">
        <v>49</v>
      </c>
      <c r="D2284" t="s">
        <v>403</v>
      </c>
      <c r="E2284">
        <v>9140</v>
      </c>
    </row>
    <row r="2285" spans="1:5" x14ac:dyDescent="0.3">
      <c r="A2285" t="s">
        <v>56</v>
      </c>
      <c r="B2285" s="143">
        <v>43981</v>
      </c>
      <c r="C2285">
        <v>49</v>
      </c>
      <c r="D2285" t="s">
        <v>404</v>
      </c>
      <c r="E2285">
        <v>1473</v>
      </c>
    </row>
    <row r="2286" spans="1:5" x14ac:dyDescent="0.3">
      <c r="A2286" t="s">
        <v>56</v>
      </c>
      <c r="B2286" s="143">
        <v>43981</v>
      </c>
      <c r="C2286">
        <v>49</v>
      </c>
      <c r="D2286" t="s">
        <v>405</v>
      </c>
      <c r="E2286">
        <v>6</v>
      </c>
    </row>
    <row r="2287" spans="1:5" x14ac:dyDescent="0.3">
      <c r="A2287" t="s">
        <v>56</v>
      </c>
      <c r="B2287" s="143">
        <v>43981</v>
      </c>
      <c r="C2287">
        <v>49</v>
      </c>
      <c r="D2287" t="s">
        <v>406</v>
      </c>
      <c r="E2287">
        <v>194099</v>
      </c>
    </row>
    <row r="2288" spans="1:5" x14ac:dyDescent="0.3">
      <c r="A2288" t="s">
        <v>56</v>
      </c>
      <c r="B2288" s="143">
        <v>43981</v>
      </c>
      <c r="C2288">
        <v>49</v>
      </c>
      <c r="D2288" t="s">
        <v>407</v>
      </c>
      <c r="E2288">
        <v>22874</v>
      </c>
    </row>
    <row r="2289" spans="1:5" x14ac:dyDescent="0.3">
      <c r="A2289" t="s">
        <v>56</v>
      </c>
      <c r="B2289" s="143">
        <v>43981</v>
      </c>
      <c r="C2289">
        <v>49</v>
      </c>
      <c r="D2289" t="s">
        <v>408</v>
      </c>
      <c r="E2289">
        <v>17293</v>
      </c>
    </row>
    <row r="2290" spans="1:5" x14ac:dyDescent="0.3">
      <c r="A2290" t="s">
        <v>56</v>
      </c>
      <c r="B2290" s="143">
        <v>43981</v>
      </c>
      <c r="C2290">
        <v>49</v>
      </c>
      <c r="D2290" t="s">
        <v>409</v>
      </c>
      <c r="E2290">
        <v>5329</v>
      </c>
    </row>
    <row r="2291" spans="1:5" x14ac:dyDescent="0.3">
      <c r="A2291" t="s">
        <v>56</v>
      </c>
      <c r="B2291" s="143">
        <v>43981</v>
      </c>
      <c r="C2291">
        <v>49</v>
      </c>
      <c r="D2291" t="s">
        <v>410</v>
      </c>
      <c r="E2291">
        <v>891</v>
      </c>
    </row>
    <row r="2292" spans="1:5" x14ac:dyDescent="0.3">
      <c r="A2292" t="s">
        <v>56</v>
      </c>
      <c r="B2292" s="143">
        <v>43981</v>
      </c>
      <c r="C2292">
        <v>49</v>
      </c>
      <c r="D2292" t="s">
        <v>411</v>
      </c>
      <c r="E2292">
        <v>6</v>
      </c>
    </row>
    <row r="2293" spans="1:5" x14ac:dyDescent="0.3">
      <c r="A2293" t="s">
        <v>54</v>
      </c>
      <c r="B2293" s="143">
        <v>44009</v>
      </c>
      <c r="C2293">
        <v>49</v>
      </c>
      <c r="D2293" t="s">
        <v>400</v>
      </c>
      <c r="E2293">
        <v>44170173.530000001</v>
      </c>
    </row>
    <row r="2294" spans="1:5" x14ac:dyDescent="0.3">
      <c r="A2294" t="s">
        <v>54</v>
      </c>
      <c r="B2294" s="143">
        <v>44009</v>
      </c>
      <c r="C2294">
        <v>49</v>
      </c>
      <c r="D2294" t="s">
        <v>401</v>
      </c>
      <c r="E2294">
        <v>2702589.92</v>
      </c>
    </row>
    <row r="2295" spans="1:5" x14ac:dyDescent="0.3">
      <c r="A2295" t="s">
        <v>54</v>
      </c>
      <c r="B2295" s="143">
        <v>44009</v>
      </c>
      <c r="C2295">
        <v>49</v>
      </c>
      <c r="D2295" t="s">
        <v>402</v>
      </c>
      <c r="E2295">
        <v>8286830.6299999999</v>
      </c>
    </row>
    <row r="2296" spans="1:5" x14ac:dyDescent="0.3">
      <c r="A2296" t="s">
        <v>54</v>
      </c>
      <c r="B2296" s="143">
        <v>44009</v>
      </c>
      <c r="C2296">
        <v>49</v>
      </c>
      <c r="D2296" t="s">
        <v>403</v>
      </c>
      <c r="E2296">
        <v>15332969.779999999</v>
      </c>
    </row>
    <row r="2297" spans="1:5" x14ac:dyDescent="0.3">
      <c r="A2297" t="s">
        <v>54</v>
      </c>
      <c r="B2297" s="143">
        <v>44009</v>
      </c>
      <c r="C2297">
        <v>49</v>
      </c>
      <c r="D2297" t="s">
        <v>404</v>
      </c>
      <c r="E2297">
        <v>23677033.870000001</v>
      </c>
    </row>
    <row r="2298" spans="1:5" x14ac:dyDescent="0.3">
      <c r="A2298" t="s">
        <v>54</v>
      </c>
      <c r="B2298" s="143">
        <v>44009</v>
      </c>
      <c r="C2298">
        <v>49</v>
      </c>
      <c r="D2298" t="s">
        <v>405</v>
      </c>
      <c r="E2298">
        <v>32929.54</v>
      </c>
    </row>
    <row r="2299" spans="1:5" x14ac:dyDescent="0.3">
      <c r="A2299" t="s">
        <v>54</v>
      </c>
      <c r="B2299" s="143">
        <v>44009</v>
      </c>
      <c r="C2299">
        <v>49</v>
      </c>
      <c r="D2299" t="s">
        <v>406</v>
      </c>
      <c r="E2299">
        <v>11644057.08</v>
      </c>
    </row>
    <row r="2300" spans="1:5" x14ac:dyDescent="0.3">
      <c r="A2300" t="s">
        <v>54</v>
      </c>
      <c r="B2300" s="143">
        <v>44009</v>
      </c>
      <c r="C2300">
        <v>49</v>
      </c>
      <c r="D2300" t="s">
        <v>407</v>
      </c>
      <c r="E2300">
        <v>553840.9</v>
      </c>
    </row>
    <row r="2301" spans="1:5" x14ac:dyDescent="0.3">
      <c r="A2301" t="s">
        <v>54</v>
      </c>
      <c r="B2301" s="143">
        <v>44009</v>
      </c>
      <c r="C2301">
        <v>49</v>
      </c>
      <c r="D2301" t="s">
        <v>408</v>
      </c>
      <c r="E2301">
        <v>1194096.1399999999</v>
      </c>
    </row>
    <row r="2302" spans="1:5" x14ac:dyDescent="0.3">
      <c r="A2302" t="s">
        <v>54</v>
      </c>
      <c r="B2302" s="143">
        <v>44009</v>
      </c>
      <c r="C2302">
        <v>49</v>
      </c>
      <c r="D2302" t="s">
        <v>409</v>
      </c>
      <c r="E2302">
        <v>2694414.26</v>
      </c>
    </row>
    <row r="2303" spans="1:5" x14ac:dyDescent="0.3">
      <c r="A2303" t="s">
        <v>54</v>
      </c>
      <c r="B2303" s="143">
        <v>44009</v>
      </c>
      <c r="C2303">
        <v>49</v>
      </c>
      <c r="D2303" t="s">
        <v>410</v>
      </c>
      <c r="E2303">
        <v>3359671.59</v>
      </c>
    </row>
    <row r="2304" spans="1:5" x14ac:dyDescent="0.3">
      <c r="A2304" t="s">
        <v>54</v>
      </c>
      <c r="B2304" s="143">
        <v>44009</v>
      </c>
      <c r="C2304">
        <v>49</v>
      </c>
      <c r="D2304" t="s">
        <v>411</v>
      </c>
      <c r="E2304">
        <v>8990.49</v>
      </c>
    </row>
    <row r="2305" spans="1:5" x14ac:dyDescent="0.3">
      <c r="A2305" t="s">
        <v>55</v>
      </c>
      <c r="B2305" s="143">
        <v>44009</v>
      </c>
      <c r="C2305">
        <v>49</v>
      </c>
      <c r="D2305" t="s">
        <v>400</v>
      </c>
      <c r="E2305">
        <v>42366344.369999997</v>
      </c>
    </row>
    <row r="2306" spans="1:5" x14ac:dyDescent="0.3">
      <c r="A2306" t="s">
        <v>55</v>
      </c>
      <c r="B2306" s="143">
        <v>44009</v>
      </c>
      <c r="C2306">
        <v>49</v>
      </c>
      <c r="D2306" t="s">
        <v>401</v>
      </c>
      <c r="E2306">
        <v>2417072.1800000002</v>
      </c>
    </row>
    <row r="2307" spans="1:5" x14ac:dyDescent="0.3">
      <c r="A2307" t="s">
        <v>55</v>
      </c>
      <c r="B2307" s="143">
        <v>44009</v>
      </c>
      <c r="C2307">
        <v>49</v>
      </c>
      <c r="D2307" t="s">
        <v>402</v>
      </c>
      <c r="E2307">
        <v>8066315.9500000002</v>
      </c>
    </row>
    <row r="2308" spans="1:5" x14ac:dyDescent="0.3">
      <c r="A2308" t="s">
        <v>55</v>
      </c>
      <c r="B2308" s="143">
        <v>44009</v>
      </c>
      <c r="C2308">
        <v>49</v>
      </c>
      <c r="D2308" t="s">
        <v>403</v>
      </c>
      <c r="E2308">
        <v>14030778.52</v>
      </c>
    </row>
    <row r="2309" spans="1:5" x14ac:dyDescent="0.3">
      <c r="A2309" t="s">
        <v>55</v>
      </c>
      <c r="B2309" s="143">
        <v>44009</v>
      </c>
      <c r="C2309">
        <v>49</v>
      </c>
      <c r="D2309" t="s">
        <v>404</v>
      </c>
      <c r="E2309">
        <v>16588872.210000001</v>
      </c>
    </row>
    <row r="2310" spans="1:5" x14ac:dyDescent="0.3">
      <c r="A2310" t="s">
        <v>55</v>
      </c>
      <c r="B2310" s="143">
        <v>44009</v>
      </c>
      <c r="C2310">
        <v>49</v>
      </c>
      <c r="D2310" t="s">
        <v>405</v>
      </c>
      <c r="E2310">
        <v>18750.43</v>
      </c>
    </row>
    <row r="2311" spans="1:5" x14ac:dyDescent="0.3">
      <c r="A2311" t="s">
        <v>55</v>
      </c>
      <c r="B2311" s="143">
        <v>44009</v>
      </c>
      <c r="C2311">
        <v>49</v>
      </c>
      <c r="D2311" t="s">
        <v>406</v>
      </c>
      <c r="E2311">
        <v>18987160.219999999</v>
      </c>
    </row>
    <row r="2312" spans="1:5" x14ac:dyDescent="0.3">
      <c r="A2312" t="s">
        <v>55</v>
      </c>
      <c r="B2312" s="143">
        <v>44009</v>
      </c>
      <c r="C2312">
        <v>49</v>
      </c>
      <c r="D2312" t="s">
        <v>407</v>
      </c>
      <c r="E2312">
        <v>674670.46</v>
      </c>
    </row>
    <row r="2313" spans="1:5" x14ac:dyDescent="0.3">
      <c r="A2313" t="s">
        <v>55</v>
      </c>
      <c r="B2313" s="143">
        <v>44009</v>
      </c>
      <c r="C2313">
        <v>49</v>
      </c>
      <c r="D2313" t="s">
        <v>408</v>
      </c>
      <c r="E2313">
        <v>2183351.14</v>
      </c>
    </row>
    <row r="2314" spans="1:5" x14ac:dyDescent="0.3">
      <c r="A2314" t="s">
        <v>55</v>
      </c>
      <c r="B2314" s="143">
        <v>44009</v>
      </c>
      <c r="C2314">
        <v>49</v>
      </c>
      <c r="D2314" t="s">
        <v>409</v>
      </c>
      <c r="E2314">
        <v>3414896.16</v>
      </c>
    </row>
    <row r="2315" spans="1:5" x14ac:dyDescent="0.3">
      <c r="A2315" t="s">
        <v>55</v>
      </c>
      <c r="B2315" s="143">
        <v>44009</v>
      </c>
      <c r="C2315">
        <v>49</v>
      </c>
      <c r="D2315" t="s">
        <v>410</v>
      </c>
      <c r="E2315">
        <v>3008563.31</v>
      </c>
    </row>
    <row r="2316" spans="1:5" x14ac:dyDescent="0.3">
      <c r="A2316" t="s">
        <v>55</v>
      </c>
      <c r="B2316" s="143">
        <v>44009</v>
      </c>
      <c r="C2316">
        <v>49</v>
      </c>
      <c r="D2316" t="s">
        <v>411</v>
      </c>
      <c r="E2316">
        <v>11390.18</v>
      </c>
    </row>
    <row r="2317" spans="1:5" x14ac:dyDescent="0.3">
      <c r="A2317" t="s">
        <v>56</v>
      </c>
      <c r="B2317" s="143">
        <v>44009</v>
      </c>
      <c r="C2317">
        <v>49</v>
      </c>
      <c r="D2317" t="s">
        <v>400</v>
      </c>
      <c r="E2317">
        <v>383729</v>
      </c>
    </row>
    <row r="2318" spans="1:5" x14ac:dyDescent="0.3">
      <c r="A2318" t="s">
        <v>56</v>
      </c>
      <c r="B2318" s="143">
        <v>44009</v>
      </c>
      <c r="C2318">
        <v>49</v>
      </c>
      <c r="D2318" t="s">
        <v>401</v>
      </c>
      <c r="E2318">
        <v>30546</v>
      </c>
    </row>
    <row r="2319" spans="1:5" x14ac:dyDescent="0.3">
      <c r="A2319" t="s">
        <v>56</v>
      </c>
      <c r="B2319" s="143">
        <v>44009</v>
      </c>
      <c r="C2319">
        <v>49</v>
      </c>
      <c r="D2319" t="s">
        <v>402</v>
      </c>
      <c r="E2319">
        <v>52037</v>
      </c>
    </row>
    <row r="2320" spans="1:5" x14ac:dyDescent="0.3">
      <c r="A2320" t="s">
        <v>56</v>
      </c>
      <c r="B2320" s="143">
        <v>44009</v>
      </c>
      <c r="C2320">
        <v>49</v>
      </c>
      <c r="D2320" t="s">
        <v>403</v>
      </c>
      <c r="E2320">
        <v>9324</v>
      </c>
    </row>
    <row r="2321" spans="1:5" x14ac:dyDescent="0.3">
      <c r="A2321" t="s">
        <v>56</v>
      </c>
      <c r="B2321" s="143">
        <v>44009</v>
      </c>
      <c r="C2321">
        <v>49</v>
      </c>
      <c r="D2321" t="s">
        <v>404</v>
      </c>
      <c r="E2321">
        <v>1478</v>
      </c>
    </row>
    <row r="2322" spans="1:5" x14ac:dyDescent="0.3">
      <c r="A2322" t="s">
        <v>56</v>
      </c>
      <c r="B2322" s="143">
        <v>44009</v>
      </c>
      <c r="C2322">
        <v>49</v>
      </c>
      <c r="D2322" t="s">
        <v>405</v>
      </c>
      <c r="E2322">
        <v>1</v>
      </c>
    </row>
    <row r="2323" spans="1:5" x14ac:dyDescent="0.3">
      <c r="A2323" t="s">
        <v>56</v>
      </c>
      <c r="B2323" s="143">
        <v>44009</v>
      </c>
      <c r="C2323">
        <v>49</v>
      </c>
      <c r="D2323" t="s">
        <v>406</v>
      </c>
      <c r="E2323">
        <v>202340</v>
      </c>
    </row>
    <row r="2324" spans="1:5" x14ac:dyDescent="0.3">
      <c r="A2324" t="s">
        <v>56</v>
      </c>
      <c r="B2324" s="143">
        <v>44009</v>
      </c>
      <c r="C2324">
        <v>49</v>
      </c>
      <c r="D2324" t="s">
        <v>407</v>
      </c>
      <c r="E2324">
        <v>18940</v>
      </c>
    </row>
    <row r="2325" spans="1:5" x14ac:dyDescent="0.3">
      <c r="A2325" t="s">
        <v>56</v>
      </c>
      <c r="B2325" s="143">
        <v>44009</v>
      </c>
      <c r="C2325">
        <v>49</v>
      </c>
      <c r="D2325" t="s">
        <v>408</v>
      </c>
      <c r="E2325">
        <v>17714</v>
      </c>
    </row>
    <row r="2326" spans="1:5" x14ac:dyDescent="0.3">
      <c r="A2326" t="s">
        <v>56</v>
      </c>
      <c r="B2326" s="143">
        <v>44009</v>
      </c>
      <c r="C2326">
        <v>49</v>
      </c>
      <c r="D2326" t="s">
        <v>409</v>
      </c>
      <c r="E2326">
        <v>5155</v>
      </c>
    </row>
    <row r="2327" spans="1:5" x14ac:dyDescent="0.3">
      <c r="A2327" t="s">
        <v>56</v>
      </c>
      <c r="B2327" s="143">
        <v>44009</v>
      </c>
      <c r="C2327">
        <v>49</v>
      </c>
      <c r="D2327" t="s">
        <v>410</v>
      </c>
      <c r="E2327">
        <v>754</v>
      </c>
    </row>
    <row r="2328" spans="1:5" x14ac:dyDescent="0.3">
      <c r="A2328" t="s">
        <v>56</v>
      </c>
      <c r="B2328" s="143">
        <v>44009</v>
      </c>
      <c r="C2328">
        <v>49</v>
      </c>
      <c r="D2328" t="s">
        <v>411</v>
      </c>
      <c r="E2328">
        <v>49</v>
      </c>
    </row>
    <row r="2329" spans="1:5" x14ac:dyDescent="0.3">
      <c r="A2329" t="s">
        <v>54</v>
      </c>
      <c r="B2329" s="143">
        <v>44037</v>
      </c>
      <c r="C2329">
        <v>49</v>
      </c>
      <c r="D2329" t="s">
        <v>400</v>
      </c>
      <c r="E2329">
        <v>73102241.129999995</v>
      </c>
    </row>
    <row r="2330" spans="1:5" x14ac:dyDescent="0.3">
      <c r="A2330" t="s">
        <v>54</v>
      </c>
      <c r="B2330" s="143">
        <v>44037</v>
      </c>
      <c r="C2330">
        <v>49</v>
      </c>
      <c r="D2330" t="s">
        <v>401</v>
      </c>
      <c r="E2330">
        <v>3896457.52</v>
      </c>
    </row>
    <row r="2331" spans="1:5" x14ac:dyDescent="0.3">
      <c r="A2331" t="s">
        <v>54</v>
      </c>
      <c r="B2331" s="143">
        <v>44037</v>
      </c>
      <c r="C2331">
        <v>49</v>
      </c>
      <c r="D2331" t="s">
        <v>402</v>
      </c>
      <c r="E2331">
        <v>11456691.17</v>
      </c>
    </row>
    <row r="2332" spans="1:5" x14ac:dyDescent="0.3">
      <c r="A2332" t="s">
        <v>54</v>
      </c>
      <c r="B2332" s="143">
        <v>44037</v>
      </c>
      <c r="C2332">
        <v>49</v>
      </c>
      <c r="D2332" t="s">
        <v>403</v>
      </c>
      <c r="E2332">
        <v>18194701.399999999</v>
      </c>
    </row>
    <row r="2333" spans="1:5" x14ac:dyDescent="0.3">
      <c r="A2333" t="s">
        <v>54</v>
      </c>
      <c r="B2333" s="143">
        <v>44037</v>
      </c>
      <c r="C2333">
        <v>49</v>
      </c>
      <c r="D2333" t="s">
        <v>404</v>
      </c>
      <c r="E2333">
        <v>22519364.93</v>
      </c>
    </row>
    <row r="2334" spans="1:5" x14ac:dyDescent="0.3">
      <c r="A2334" t="s">
        <v>54</v>
      </c>
      <c r="B2334" s="143">
        <v>44037</v>
      </c>
      <c r="C2334">
        <v>49</v>
      </c>
      <c r="D2334" t="s">
        <v>405</v>
      </c>
      <c r="E2334">
        <v>32302.53</v>
      </c>
    </row>
    <row r="2335" spans="1:5" x14ac:dyDescent="0.3">
      <c r="A2335" t="s">
        <v>54</v>
      </c>
      <c r="B2335" s="143">
        <v>44037</v>
      </c>
      <c r="C2335">
        <v>49</v>
      </c>
      <c r="D2335" t="s">
        <v>406</v>
      </c>
      <c r="E2335">
        <v>11039342.789999999</v>
      </c>
    </row>
    <row r="2336" spans="1:5" x14ac:dyDescent="0.3">
      <c r="A2336" t="s">
        <v>54</v>
      </c>
      <c r="B2336" s="143">
        <v>44037</v>
      </c>
      <c r="C2336">
        <v>49</v>
      </c>
      <c r="D2336" t="s">
        <v>407</v>
      </c>
      <c r="E2336">
        <v>498709.01</v>
      </c>
    </row>
    <row r="2337" spans="1:5" x14ac:dyDescent="0.3">
      <c r="A2337" t="s">
        <v>54</v>
      </c>
      <c r="B2337" s="143">
        <v>44037</v>
      </c>
      <c r="C2337">
        <v>49</v>
      </c>
      <c r="D2337" t="s">
        <v>408</v>
      </c>
      <c r="E2337">
        <v>1165446.1000000001</v>
      </c>
    </row>
    <row r="2338" spans="1:5" x14ac:dyDescent="0.3">
      <c r="A2338" t="s">
        <v>54</v>
      </c>
      <c r="B2338" s="143">
        <v>44037</v>
      </c>
      <c r="C2338">
        <v>49</v>
      </c>
      <c r="D2338" t="s">
        <v>409</v>
      </c>
      <c r="E2338">
        <v>3205047.91</v>
      </c>
    </row>
    <row r="2339" spans="1:5" x14ac:dyDescent="0.3">
      <c r="A2339" t="s">
        <v>54</v>
      </c>
      <c r="B2339" s="143">
        <v>44037</v>
      </c>
      <c r="C2339">
        <v>49</v>
      </c>
      <c r="D2339" t="s">
        <v>410</v>
      </c>
      <c r="E2339">
        <v>2666135.7999999998</v>
      </c>
    </row>
    <row r="2340" spans="1:5" x14ac:dyDescent="0.3">
      <c r="A2340" t="s">
        <v>54</v>
      </c>
      <c r="B2340" s="143">
        <v>44037</v>
      </c>
      <c r="C2340">
        <v>49</v>
      </c>
      <c r="D2340" t="s">
        <v>411</v>
      </c>
      <c r="E2340">
        <v>14411.11</v>
      </c>
    </row>
    <row r="2341" spans="1:5" x14ac:dyDescent="0.3">
      <c r="A2341" t="s">
        <v>55</v>
      </c>
      <c r="B2341" s="143">
        <v>44037</v>
      </c>
      <c r="C2341">
        <v>49</v>
      </c>
      <c r="D2341" t="s">
        <v>400</v>
      </c>
      <c r="E2341">
        <v>51410854.859999999</v>
      </c>
    </row>
    <row r="2342" spans="1:5" x14ac:dyDescent="0.3">
      <c r="A2342" t="s">
        <v>55</v>
      </c>
      <c r="B2342" s="143">
        <v>44037</v>
      </c>
      <c r="C2342">
        <v>49</v>
      </c>
      <c r="D2342" t="s">
        <v>401</v>
      </c>
      <c r="E2342">
        <v>2567158.92</v>
      </c>
    </row>
    <row r="2343" spans="1:5" x14ac:dyDescent="0.3">
      <c r="A2343" t="s">
        <v>55</v>
      </c>
      <c r="B2343" s="143">
        <v>44037</v>
      </c>
      <c r="C2343">
        <v>49</v>
      </c>
      <c r="D2343" t="s">
        <v>402</v>
      </c>
      <c r="E2343">
        <v>8996249.5199999996</v>
      </c>
    </row>
    <row r="2344" spans="1:5" x14ac:dyDescent="0.3">
      <c r="A2344" t="s">
        <v>55</v>
      </c>
      <c r="B2344" s="143">
        <v>44037</v>
      </c>
      <c r="C2344">
        <v>49</v>
      </c>
      <c r="D2344" t="s">
        <v>403</v>
      </c>
      <c r="E2344">
        <v>15861654.640000001</v>
      </c>
    </row>
    <row r="2345" spans="1:5" x14ac:dyDescent="0.3">
      <c r="A2345" t="s">
        <v>55</v>
      </c>
      <c r="B2345" s="143">
        <v>44037</v>
      </c>
      <c r="C2345">
        <v>49</v>
      </c>
      <c r="D2345" t="s">
        <v>404</v>
      </c>
      <c r="E2345">
        <v>19876624.280000001</v>
      </c>
    </row>
    <row r="2346" spans="1:5" x14ac:dyDescent="0.3">
      <c r="A2346" t="s">
        <v>55</v>
      </c>
      <c r="B2346" s="143">
        <v>44037</v>
      </c>
      <c r="C2346">
        <v>49</v>
      </c>
      <c r="D2346" t="s">
        <v>405</v>
      </c>
      <c r="E2346">
        <v>56444.78</v>
      </c>
    </row>
    <row r="2347" spans="1:5" x14ac:dyDescent="0.3">
      <c r="A2347" t="s">
        <v>55</v>
      </c>
      <c r="B2347" s="143">
        <v>44037</v>
      </c>
      <c r="C2347">
        <v>49</v>
      </c>
      <c r="D2347" t="s">
        <v>406</v>
      </c>
      <c r="E2347">
        <v>12706789.699999999</v>
      </c>
    </row>
    <row r="2348" spans="1:5" x14ac:dyDescent="0.3">
      <c r="A2348" t="s">
        <v>55</v>
      </c>
      <c r="B2348" s="143">
        <v>44037</v>
      </c>
      <c r="C2348">
        <v>49</v>
      </c>
      <c r="D2348" t="s">
        <v>407</v>
      </c>
      <c r="E2348">
        <v>550538.9</v>
      </c>
    </row>
    <row r="2349" spans="1:5" x14ac:dyDescent="0.3">
      <c r="A2349" t="s">
        <v>55</v>
      </c>
      <c r="B2349" s="143">
        <v>44037</v>
      </c>
      <c r="C2349">
        <v>49</v>
      </c>
      <c r="D2349" t="s">
        <v>408</v>
      </c>
      <c r="E2349">
        <v>1314597.08</v>
      </c>
    </row>
    <row r="2350" spans="1:5" x14ac:dyDescent="0.3">
      <c r="A2350" t="s">
        <v>55</v>
      </c>
      <c r="B2350" s="143">
        <v>44037</v>
      </c>
      <c r="C2350">
        <v>49</v>
      </c>
      <c r="D2350" t="s">
        <v>409</v>
      </c>
      <c r="E2350">
        <v>2423654.29</v>
      </c>
    </row>
    <row r="2351" spans="1:5" x14ac:dyDescent="0.3">
      <c r="A2351" t="s">
        <v>55</v>
      </c>
      <c r="B2351" s="143">
        <v>44037</v>
      </c>
      <c r="C2351">
        <v>49</v>
      </c>
      <c r="D2351" t="s">
        <v>410</v>
      </c>
      <c r="E2351">
        <v>2785843.95</v>
      </c>
    </row>
    <row r="2352" spans="1:5" x14ac:dyDescent="0.3">
      <c r="A2352" t="s">
        <v>55</v>
      </c>
      <c r="B2352" s="143">
        <v>44037</v>
      </c>
      <c r="C2352">
        <v>49</v>
      </c>
      <c r="D2352" t="s">
        <v>411</v>
      </c>
      <c r="E2352">
        <v>9010.94</v>
      </c>
    </row>
    <row r="2353" spans="1:5" x14ac:dyDescent="0.3">
      <c r="A2353" t="s">
        <v>56</v>
      </c>
      <c r="B2353" s="143">
        <v>44037</v>
      </c>
      <c r="C2353">
        <v>49</v>
      </c>
      <c r="D2353" t="s">
        <v>400</v>
      </c>
      <c r="E2353">
        <v>388960</v>
      </c>
    </row>
    <row r="2354" spans="1:5" x14ac:dyDescent="0.3">
      <c r="A2354" t="s">
        <v>56</v>
      </c>
      <c r="B2354" s="143">
        <v>44037</v>
      </c>
      <c r="C2354">
        <v>49</v>
      </c>
      <c r="D2354" t="s">
        <v>401</v>
      </c>
      <c r="E2354">
        <v>30346</v>
      </c>
    </row>
    <row r="2355" spans="1:5" x14ac:dyDescent="0.3">
      <c r="A2355" t="s">
        <v>56</v>
      </c>
      <c r="B2355" s="143">
        <v>44037</v>
      </c>
      <c r="C2355">
        <v>49</v>
      </c>
      <c r="D2355" t="s">
        <v>402</v>
      </c>
      <c r="E2355">
        <v>53593</v>
      </c>
    </row>
    <row r="2356" spans="1:5" x14ac:dyDescent="0.3">
      <c r="A2356" t="s">
        <v>56</v>
      </c>
      <c r="B2356" s="143">
        <v>44037</v>
      </c>
      <c r="C2356">
        <v>49</v>
      </c>
      <c r="D2356" t="s">
        <v>403</v>
      </c>
      <c r="E2356">
        <v>9440</v>
      </c>
    </row>
    <row r="2357" spans="1:5" x14ac:dyDescent="0.3">
      <c r="A2357" t="s">
        <v>56</v>
      </c>
      <c r="B2357" s="143">
        <v>44037</v>
      </c>
      <c r="C2357">
        <v>49</v>
      </c>
      <c r="D2357" t="s">
        <v>404</v>
      </c>
      <c r="E2357">
        <v>1452</v>
      </c>
    </row>
    <row r="2358" spans="1:5" x14ac:dyDescent="0.3">
      <c r="A2358" t="s">
        <v>56</v>
      </c>
      <c r="B2358" s="143">
        <v>44037</v>
      </c>
      <c r="C2358">
        <v>49</v>
      </c>
      <c r="D2358" t="s">
        <v>405</v>
      </c>
      <c r="E2358">
        <v>6</v>
      </c>
    </row>
    <row r="2359" spans="1:5" x14ac:dyDescent="0.3">
      <c r="A2359" t="s">
        <v>56</v>
      </c>
      <c r="B2359" s="143">
        <v>44037</v>
      </c>
      <c r="C2359">
        <v>49</v>
      </c>
      <c r="D2359" t="s">
        <v>406</v>
      </c>
      <c r="E2359">
        <v>203429</v>
      </c>
    </row>
    <row r="2360" spans="1:5" x14ac:dyDescent="0.3">
      <c r="A2360" t="s">
        <v>56</v>
      </c>
      <c r="B2360" s="143">
        <v>44037</v>
      </c>
      <c r="C2360">
        <v>49</v>
      </c>
      <c r="D2360" t="s">
        <v>407</v>
      </c>
      <c r="E2360">
        <v>19243</v>
      </c>
    </row>
    <row r="2361" spans="1:5" x14ac:dyDescent="0.3">
      <c r="A2361" t="s">
        <v>56</v>
      </c>
      <c r="B2361" s="143">
        <v>44037</v>
      </c>
      <c r="C2361">
        <v>49</v>
      </c>
      <c r="D2361" t="s">
        <v>408</v>
      </c>
      <c r="E2361">
        <v>18388</v>
      </c>
    </row>
    <row r="2362" spans="1:5" x14ac:dyDescent="0.3">
      <c r="A2362" t="s">
        <v>56</v>
      </c>
      <c r="B2362" s="143">
        <v>44037</v>
      </c>
      <c r="C2362">
        <v>49</v>
      </c>
      <c r="D2362" t="s">
        <v>409</v>
      </c>
      <c r="E2362">
        <v>5360</v>
      </c>
    </row>
    <row r="2363" spans="1:5" x14ac:dyDescent="0.3">
      <c r="A2363" t="s">
        <v>56</v>
      </c>
      <c r="B2363" s="143">
        <v>44037</v>
      </c>
      <c r="C2363">
        <v>49</v>
      </c>
      <c r="D2363" t="s">
        <v>410</v>
      </c>
      <c r="E2363">
        <v>859</v>
      </c>
    </row>
    <row r="2364" spans="1:5" x14ac:dyDescent="0.3">
      <c r="A2364" t="s">
        <v>56</v>
      </c>
      <c r="B2364" s="143">
        <v>44037</v>
      </c>
      <c r="C2364">
        <v>49</v>
      </c>
      <c r="D2364" t="s">
        <v>411</v>
      </c>
      <c r="E2364">
        <v>32</v>
      </c>
    </row>
    <row r="2365" spans="1:5" x14ac:dyDescent="0.3">
      <c r="A2365" t="s">
        <v>54</v>
      </c>
      <c r="B2365" s="143">
        <v>44072</v>
      </c>
      <c r="C2365">
        <v>49</v>
      </c>
      <c r="D2365" t="s">
        <v>400</v>
      </c>
      <c r="E2365">
        <v>77607497.329999998</v>
      </c>
    </row>
    <row r="2366" spans="1:5" x14ac:dyDescent="0.3">
      <c r="A2366" t="s">
        <v>54</v>
      </c>
      <c r="B2366" s="143">
        <v>44072</v>
      </c>
      <c r="C2366">
        <v>49</v>
      </c>
      <c r="D2366" t="s">
        <v>401</v>
      </c>
      <c r="E2366">
        <v>4138158.99</v>
      </c>
    </row>
    <row r="2367" spans="1:5" x14ac:dyDescent="0.3">
      <c r="A2367" t="s">
        <v>54</v>
      </c>
      <c r="B2367" s="143">
        <v>44072</v>
      </c>
      <c r="C2367">
        <v>49</v>
      </c>
      <c r="D2367" t="s">
        <v>402</v>
      </c>
      <c r="E2367">
        <v>12423744.49</v>
      </c>
    </row>
    <row r="2368" spans="1:5" x14ac:dyDescent="0.3">
      <c r="A2368" t="s">
        <v>54</v>
      </c>
      <c r="B2368" s="143">
        <v>44072</v>
      </c>
      <c r="C2368">
        <v>49</v>
      </c>
      <c r="D2368" t="s">
        <v>403</v>
      </c>
      <c r="E2368">
        <v>22313534.690000001</v>
      </c>
    </row>
    <row r="2369" spans="1:5" x14ac:dyDescent="0.3">
      <c r="A2369" t="s">
        <v>54</v>
      </c>
      <c r="B2369" s="143">
        <v>44072</v>
      </c>
      <c r="C2369">
        <v>49</v>
      </c>
      <c r="D2369" t="s">
        <v>404</v>
      </c>
      <c r="E2369">
        <v>23905833.93</v>
      </c>
    </row>
    <row r="2370" spans="1:5" x14ac:dyDescent="0.3">
      <c r="A2370" t="s">
        <v>54</v>
      </c>
      <c r="B2370" s="143">
        <v>44072</v>
      </c>
      <c r="C2370">
        <v>49</v>
      </c>
      <c r="D2370" t="s">
        <v>405</v>
      </c>
      <c r="E2370">
        <v>31682.14</v>
      </c>
    </row>
    <row r="2371" spans="1:5" x14ac:dyDescent="0.3">
      <c r="A2371" t="s">
        <v>54</v>
      </c>
      <c r="B2371" s="143">
        <v>44072</v>
      </c>
      <c r="C2371">
        <v>49</v>
      </c>
      <c r="D2371" t="s">
        <v>406</v>
      </c>
      <c r="E2371">
        <v>9241523.2699999996</v>
      </c>
    </row>
    <row r="2372" spans="1:5" x14ac:dyDescent="0.3">
      <c r="A2372" t="s">
        <v>54</v>
      </c>
      <c r="B2372" s="143">
        <v>44072</v>
      </c>
      <c r="C2372">
        <v>49</v>
      </c>
      <c r="D2372" t="s">
        <v>407</v>
      </c>
      <c r="E2372">
        <v>403280.13</v>
      </c>
    </row>
    <row r="2373" spans="1:5" x14ac:dyDescent="0.3">
      <c r="A2373" t="s">
        <v>54</v>
      </c>
      <c r="B2373" s="143">
        <v>44072</v>
      </c>
      <c r="C2373">
        <v>49</v>
      </c>
      <c r="D2373" t="s">
        <v>408</v>
      </c>
      <c r="E2373">
        <v>1099289.9099999999</v>
      </c>
    </row>
    <row r="2374" spans="1:5" x14ac:dyDescent="0.3">
      <c r="A2374" t="s">
        <v>54</v>
      </c>
      <c r="B2374" s="143">
        <v>44072</v>
      </c>
      <c r="C2374">
        <v>49</v>
      </c>
      <c r="D2374" t="s">
        <v>409</v>
      </c>
      <c r="E2374">
        <v>2044997.13</v>
      </c>
    </row>
    <row r="2375" spans="1:5" x14ac:dyDescent="0.3">
      <c r="A2375" t="s">
        <v>54</v>
      </c>
      <c r="B2375" s="143">
        <v>44072</v>
      </c>
      <c r="C2375">
        <v>49</v>
      </c>
      <c r="D2375" t="s">
        <v>410</v>
      </c>
      <c r="E2375">
        <v>2630181.17</v>
      </c>
    </row>
    <row r="2376" spans="1:5" x14ac:dyDescent="0.3">
      <c r="A2376" t="s">
        <v>54</v>
      </c>
      <c r="B2376" s="143">
        <v>44072</v>
      </c>
      <c r="C2376">
        <v>49</v>
      </c>
      <c r="D2376" t="s">
        <v>411</v>
      </c>
      <c r="E2376">
        <v>13233.34</v>
      </c>
    </row>
    <row r="2377" spans="1:5" x14ac:dyDescent="0.3">
      <c r="A2377" t="s">
        <v>55</v>
      </c>
      <c r="B2377" s="143">
        <v>44072</v>
      </c>
      <c r="C2377">
        <v>49</v>
      </c>
      <c r="D2377" t="s">
        <v>400</v>
      </c>
      <c r="E2377">
        <v>66060461.049999997</v>
      </c>
    </row>
    <row r="2378" spans="1:5" x14ac:dyDescent="0.3">
      <c r="A2378" t="s">
        <v>55</v>
      </c>
      <c r="B2378" s="143">
        <v>44072</v>
      </c>
      <c r="C2378">
        <v>49</v>
      </c>
      <c r="D2378" t="s">
        <v>401</v>
      </c>
      <c r="E2378">
        <v>2754513.27</v>
      </c>
    </row>
    <row r="2379" spans="1:5" x14ac:dyDescent="0.3">
      <c r="A2379" t="s">
        <v>55</v>
      </c>
      <c r="B2379" s="143">
        <v>44072</v>
      </c>
      <c r="C2379">
        <v>49</v>
      </c>
      <c r="D2379" t="s">
        <v>402</v>
      </c>
      <c r="E2379">
        <v>10772483.57</v>
      </c>
    </row>
    <row r="2380" spans="1:5" x14ac:dyDescent="0.3">
      <c r="A2380" t="s">
        <v>55</v>
      </c>
      <c r="B2380" s="143">
        <v>44072</v>
      </c>
      <c r="C2380">
        <v>49</v>
      </c>
      <c r="D2380" t="s">
        <v>403</v>
      </c>
      <c r="E2380">
        <v>17328760.989999998</v>
      </c>
    </row>
    <row r="2381" spans="1:5" x14ac:dyDescent="0.3">
      <c r="A2381" t="s">
        <v>55</v>
      </c>
      <c r="B2381" s="143">
        <v>44072</v>
      </c>
      <c r="C2381">
        <v>49</v>
      </c>
      <c r="D2381" t="s">
        <v>404</v>
      </c>
      <c r="E2381">
        <v>19371653.579999998</v>
      </c>
    </row>
    <row r="2382" spans="1:5" x14ac:dyDescent="0.3">
      <c r="A2382" t="s">
        <v>55</v>
      </c>
      <c r="B2382" s="143">
        <v>44072</v>
      </c>
      <c r="C2382">
        <v>49</v>
      </c>
      <c r="D2382" t="s">
        <v>405</v>
      </c>
      <c r="E2382">
        <v>27537.72</v>
      </c>
    </row>
    <row r="2383" spans="1:5" x14ac:dyDescent="0.3">
      <c r="A2383" t="s">
        <v>55</v>
      </c>
      <c r="B2383" s="143">
        <v>44072</v>
      </c>
      <c r="C2383">
        <v>49</v>
      </c>
      <c r="D2383" t="s">
        <v>406</v>
      </c>
      <c r="E2383">
        <v>10181670.630000001</v>
      </c>
    </row>
    <row r="2384" spans="1:5" x14ac:dyDescent="0.3">
      <c r="A2384" t="s">
        <v>55</v>
      </c>
      <c r="B2384" s="143">
        <v>44072</v>
      </c>
      <c r="C2384">
        <v>49</v>
      </c>
      <c r="D2384" t="s">
        <v>407</v>
      </c>
      <c r="E2384">
        <v>396151.71</v>
      </c>
    </row>
    <row r="2385" spans="1:5" x14ac:dyDescent="0.3">
      <c r="A2385" t="s">
        <v>55</v>
      </c>
      <c r="B2385" s="143">
        <v>44072</v>
      </c>
      <c r="C2385">
        <v>49</v>
      </c>
      <c r="D2385" t="s">
        <v>408</v>
      </c>
      <c r="E2385">
        <v>1121860.6100000001</v>
      </c>
    </row>
    <row r="2386" spans="1:5" x14ac:dyDescent="0.3">
      <c r="A2386" t="s">
        <v>55</v>
      </c>
      <c r="B2386" s="143">
        <v>44072</v>
      </c>
      <c r="C2386">
        <v>49</v>
      </c>
      <c r="D2386" t="s">
        <v>409</v>
      </c>
      <c r="E2386">
        <v>2131641.79</v>
      </c>
    </row>
    <row r="2387" spans="1:5" x14ac:dyDescent="0.3">
      <c r="A2387" t="s">
        <v>55</v>
      </c>
      <c r="B2387" s="143">
        <v>44072</v>
      </c>
      <c r="C2387">
        <v>49</v>
      </c>
      <c r="D2387" t="s">
        <v>410</v>
      </c>
      <c r="E2387">
        <v>2669934.02</v>
      </c>
    </row>
    <row r="2388" spans="1:5" x14ac:dyDescent="0.3">
      <c r="A2388" t="s">
        <v>55</v>
      </c>
      <c r="B2388" s="143">
        <v>44072</v>
      </c>
      <c r="C2388">
        <v>49</v>
      </c>
      <c r="D2388" t="s">
        <v>411</v>
      </c>
      <c r="E2388">
        <v>14516.57</v>
      </c>
    </row>
    <row r="2389" spans="1:5" x14ac:dyDescent="0.3">
      <c r="A2389" t="s">
        <v>56</v>
      </c>
      <c r="B2389" s="143">
        <v>44072</v>
      </c>
      <c r="C2389">
        <v>49</v>
      </c>
      <c r="D2389" t="s">
        <v>400</v>
      </c>
      <c r="E2389">
        <v>380250</v>
      </c>
    </row>
    <row r="2390" spans="1:5" x14ac:dyDescent="0.3">
      <c r="A2390" t="s">
        <v>56</v>
      </c>
      <c r="B2390" s="143">
        <v>44072</v>
      </c>
      <c r="C2390">
        <v>49</v>
      </c>
      <c r="D2390" t="s">
        <v>401</v>
      </c>
      <c r="E2390">
        <v>27851</v>
      </c>
    </row>
    <row r="2391" spans="1:5" x14ac:dyDescent="0.3">
      <c r="A2391" t="s">
        <v>56</v>
      </c>
      <c r="B2391" s="143">
        <v>44072</v>
      </c>
      <c r="C2391">
        <v>49</v>
      </c>
      <c r="D2391" t="s">
        <v>402</v>
      </c>
      <c r="E2391">
        <v>52778</v>
      </c>
    </row>
    <row r="2392" spans="1:5" x14ac:dyDescent="0.3">
      <c r="A2392" t="s">
        <v>56</v>
      </c>
      <c r="B2392" s="143">
        <v>44072</v>
      </c>
      <c r="C2392">
        <v>49</v>
      </c>
      <c r="D2392" t="s">
        <v>403</v>
      </c>
      <c r="E2392">
        <v>9338</v>
      </c>
    </row>
    <row r="2393" spans="1:5" x14ac:dyDescent="0.3">
      <c r="A2393" t="s">
        <v>56</v>
      </c>
      <c r="B2393" s="143">
        <v>44072</v>
      </c>
      <c r="C2393">
        <v>49</v>
      </c>
      <c r="D2393" t="s">
        <v>404</v>
      </c>
      <c r="E2393">
        <v>1362</v>
      </c>
    </row>
    <row r="2394" spans="1:5" x14ac:dyDescent="0.3">
      <c r="A2394" t="s">
        <v>56</v>
      </c>
      <c r="B2394" s="143">
        <v>44072</v>
      </c>
      <c r="C2394">
        <v>49</v>
      </c>
      <c r="D2394" t="s">
        <v>405</v>
      </c>
      <c r="E2394">
        <v>2</v>
      </c>
    </row>
    <row r="2395" spans="1:5" x14ac:dyDescent="0.3">
      <c r="A2395" t="s">
        <v>56</v>
      </c>
      <c r="B2395" s="143">
        <v>44072</v>
      </c>
      <c r="C2395">
        <v>49</v>
      </c>
      <c r="D2395" t="s">
        <v>406</v>
      </c>
      <c r="E2395">
        <v>197356</v>
      </c>
    </row>
    <row r="2396" spans="1:5" x14ac:dyDescent="0.3">
      <c r="A2396" t="s">
        <v>56</v>
      </c>
      <c r="B2396" s="143">
        <v>44072</v>
      </c>
      <c r="C2396">
        <v>49</v>
      </c>
      <c r="D2396" t="s">
        <v>407</v>
      </c>
      <c r="E2396">
        <v>17692</v>
      </c>
    </row>
    <row r="2397" spans="1:5" x14ac:dyDescent="0.3">
      <c r="A2397" t="s">
        <v>56</v>
      </c>
      <c r="B2397" s="143">
        <v>44072</v>
      </c>
      <c r="C2397">
        <v>49</v>
      </c>
      <c r="D2397" t="s">
        <v>408</v>
      </c>
      <c r="E2397">
        <v>18100</v>
      </c>
    </row>
    <row r="2398" spans="1:5" x14ac:dyDescent="0.3">
      <c r="A2398" t="s">
        <v>56</v>
      </c>
      <c r="B2398" s="143">
        <v>44072</v>
      </c>
      <c r="C2398">
        <v>49</v>
      </c>
      <c r="D2398" t="s">
        <v>409</v>
      </c>
      <c r="E2398">
        <v>5502</v>
      </c>
    </row>
    <row r="2399" spans="1:5" x14ac:dyDescent="0.3">
      <c r="A2399" t="s">
        <v>56</v>
      </c>
      <c r="B2399" s="143">
        <v>44072</v>
      </c>
      <c r="C2399">
        <v>49</v>
      </c>
      <c r="D2399" t="s">
        <v>410</v>
      </c>
      <c r="E2399">
        <v>836</v>
      </c>
    </row>
    <row r="2400" spans="1:5" x14ac:dyDescent="0.3">
      <c r="A2400" t="s">
        <v>56</v>
      </c>
      <c r="B2400" s="143">
        <v>44072</v>
      </c>
      <c r="C2400">
        <v>49</v>
      </c>
      <c r="D2400" t="s">
        <v>411</v>
      </c>
      <c r="E2400">
        <v>23</v>
      </c>
    </row>
    <row r="2401" spans="1:5" x14ac:dyDescent="0.3">
      <c r="A2401" t="s">
        <v>54</v>
      </c>
      <c r="B2401" s="143">
        <v>44100</v>
      </c>
      <c r="C2401">
        <v>49</v>
      </c>
      <c r="D2401" t="s">
        <v>400</v>
      </c>
      <c r="E2401">
        <v>60991493.850000001</v>
      </c>
    </row>
    <row r="2402" spans="1:5" x14ac:dyDescent="0.3">
      <c r="A2402" t="s">
        <v>54</v>
      </c>
      <c r="B2402" s="143">
        <v>44100</v>
      </c>
      <c r="C2402">
        <v>49</v>
      </c>
      <c r="D2402" t="s">
        <v>401</v>
      </c>
      <c r="E2402">
        <v>3389980.37</v>
      </c>
    </row>
    <row r="2403" spans="1:5" x14ac:dyDescent="0.3">
      <c r="A2403" t="s">
        <v>54</v>
      </c>
      <c r="B2403" s="143">
        <v>44100</v>
      </c>
      <c r="C2403">
        <v>49</v>
      </c>
      <c r="D2403" t="s">
        <v>402</v>
      </c>
      <c r="E2403">
        <v>11756769.68</v>
      </c>
    </row>
    <row r="2404" spans="1:5" x14ac:dyDescent="0.3">
      <c r="A2404" t="s">
        <v>54</v>
      </c>
      <c r="B2404" s="143">
        <v>44100</v>
      </c>
      <c r="C2404">
        <v>49</v>
      </c>
      <c r="D2404" t="s">
        <v>403</v>
      </c>
      <c r="E2404">
        <v>24810672.59</v>
      </c>
    </row>
    <row r="2405" spans="1:5" x14ac:dyDescent="0.3">
      <c r="A2405" t="s">
        <v>54</v>
      </c>
      <c r="B2405" s="143">
        <v>44100</v>
      </c>
      <c r="C2405">
        <v>49</v>
      </c>
      <c r="D2405" t="s">
        <v>404</v>
      </c>
      <c r="E2405">
        <v>24098687.870000001</v>
      </c>
    </row>
    <row r="2406" spans="1:5" x14ac:dyDescent="0.3">
      <c r="A2406" t="s">
        <v>54</v>
      </c>
      <c r="B2406" s="143">
        <v>44100</v>
      </c>
      <c r="C2406">
        <v>49</v>
      </c>
      <c r="D2406" t="s">
        <v>405</v>
      </c>
      <c r="E2406">
        <v>31682.14</v>
      </c>
    </row>
    <row r="2407" spans="1:5" x14ac:dyDescent="0.3">
      <c r="A2407" t="s">
        <v>54</v>
      </c>
      <c r="B2407" s="143">
        <v>44100</v>
      </c>
      <c r="C2407">
        <v>49</v>
      </c>
      <c r="D2407" t="s">
        <v>406</v>
      </c>
      <c r="E2407">
        <v>9856437.2200000007</v>
      </c>
    </row>
    <row r="2408" spans="1:5" x14ac:dyDescent="0.3">
      <c r="A2408" t="s">
        <v>54</v>
      </c>
      <c r="B2408" s="143">
        <v>44100</v>
      </c>
      <c r="C2408">
        <v>49</v>
      </c>
      <c r="D2408" t="s">
        <v>407</v>
      </c>
      <c r="E2408">
        <v>462148.8</v>
      </c>
    </row>
    <row r="2409" spans="1:5" x14ac:dyDescent="0.3">
      <c r="A2409" t="s">
        <v>54</v>
      </c>
      <c r="B2409" s="143">
        <v>44100</v>
      </c>
      <c r="C2409">
        <v>49</v>
      </c>
      <c r="D2409" t="s">
        <v>408</v>
      </c>
      <c r="E2409">
        <v>997037.1</v>
      </c>
    </row>
    <row r="2410" spans="1:5" x14ac:dyDescent="0.3">
      <c r="A2410" t="s">
        <v>54</v>
      </c>
      <c r="B2410" s="143">
        <v>44100</v>
      </c>
      <c r="C2410">
        <v>49</v>
      </c>
      <c r="D2410" t="s">
        <v>409</v>
      </c>
      <c r="E2410">
        <v>3132091.04</v>
      </c>
    </row>
    <row r="2411" spans="1:5" x14ac:dyDescent="0.3">
      <c r="A2411" t="s">
        <v>54</v>
      </c>
      <c r="B2411" s="143">
        <v>44100</v>
      </c>
      <c r="C2411">
        <v>49</v>
      </c>
      <c r="D2411" t="s">
        <v>410</v>
      </c>
      <c r="E2411">
        <v>2587795.9500000002</v>
      </c>
    </row>
    <row r="2412" spans="1:5" x14ac:dyDescent="0.3">
      <c r="A2412" t="s">
        <v>54</v>
      </c>
      <c r="B2412" s="143">
        <v>44100</v>
      </c>
      <c r="C2412">
        <v>49</v>
      </c>
      <c r="D2412" t="s">
        <v>411</v>
      </c>
      <c r="E2412">
        <v>11120.15</v>
      </c>
    </row>
    <row r="2413" spans="1:5" x14ac:dyDescent="0.3">
      <c r="A2413" t="s">
        <v>55</v>
      </c>
      <c r="B2413" s="143">
        <v>44100</v>
      </c>
      <c r="C2413">
        <v>49</v>
      </c>
      <c r="D2413" t="s">
        <v>400</v>
      </c>
      <c r="E2413">
        <v>64083032.170000002</v>
      </c>
    </row>
    <row r="2414" spans="1:5" x14ac:dyDescent="0.3">
      <c r="A2414" t="s">
        <v>55</v>
      </c>
      <c r="B2414" s="143">
        <v>44100</v>
      </c>
      <c r="C2414">
        <v>49</v>
      </c>
      <c r="D2414" t="s">
        <v>401</v>
      </c>
      <c r="E2414">
        <v>3095683.67</v>
      </c>
    </row>
    <row r="2415" spans="1:5" x14ac:dyDescent="0.3">
      <c r="A2415" t="s">
        <v>55</v>
      </c>
      <c r="B2415" s="143">
        <v>44100</v>
      </c>
      <c r="C2415">
        <v>49</v>
      </c>
      <c r="D2415" t="s">
        <v>402</v>
      </c>
      <c r="E2415">
        <v>11566390.82</v>
      </c>
    </row>
    <row r="2416" spans="1:5" x14ac:dyDescent="0.3">
      <c r="A2416" t="s">
        <v>55</v>
      </c>
      <c r="B2416" s="143">
        <v>44100</v>
      </c>
      <c r="C2416">
        <v>49</v>
      </c>
      <c r="D2416" t="s">
        <v>403</v>
      </c>
      <c r="E2416">
        <v>20298578.23</v>
      </c>
    </row>
    <row r="2417" spans="1:5" x14ac:dyDescent="0.3">
      <c r="A2417" t="s">
        <v>55</v>
      </c>
      <c r="B2417" s="143">
        <v>44100</v>
      </c>
      <c r="C2417">
        <v>49</v>
      </c>
      <c r="D2417" t="s">
        <v>404</v>
      </c>
      <c r="E2417">
        <v>25364054.59</v>
      </c>
    </row>
    <row r="2418" spans="1:5" x14ac:dyDescent="0.3">
      <c r="A2418" t="s">
        <v>55</v>
      </c>
      <c r="B2418" s="143">
        <v>44100</v>
      </c>
      <c r="C2418">
        <v>49</v>
      </c>
      <c r="D2418" t="s">
        <v>405</v>
      </c>
      <c r="E2418">
        <v>12931.71</v>
      </c>
    </row>
    <row r="2419" spans="1:5" x14ac:dyDescent="0.3">
      <c r="A2419" t="s">
        <v>55</v>
      </c>
      <c r="B2419" s="143">
        <v>44100</v>
      </c>
      <c r="C2419">
        <v>49</v>
      </c>
      <c r="D2419" t="s">
        <v>406</v>
      </c>
      <c r="E2419">
        <v>9493749.9900000002</v>
      </c>
    </row>
    <row r="2420" spans="1:5" x14ac:dyDescent="0.3">
      <c r="A2420" t="s">
        <v>55</v>
      </c>
      <c r="B2420" s="143">
        <v>44100</v>
      </c>
      <c r="C2420">
        <v>49</v>
      </c>
      <c r="D2420" t="s">
        <v>407</v>
      </c>
      <c r="E2420">
        <v>632928.89</v>
      </c>
    </row>
    <row r="2421" spans="1:5" x14ac:dyDescent="0.3">
      <c r="A2421" t="s">
        <v>55</v>
      </c>
      <c r="B2421" s="143">
        <v>44100</v>
      </c>
      <c r="C2421">
        <v>49</v>
      </c>
      <c r="D2421" t="s">
        <v>408</v>
      </c>
      <c r="E2421">
        <v>1201621.6000000001</v>
      </c>
    </row>
    <row r="2422" spans="1:5" x14ac:dyDescent="0.3">
      <c r="A2422" t="s">
        <v>55</v>
      </c>
      <c r="B2422" s="143">
        <v>44100</v>
      </c>
      <c r="C2422">
        <v>49</v>
      </c>
      <c r="D2422" t="s">
        <v>409</v>
      </c>
      <c r="E2422">
        <v>2116487.48</v>
      </c>
    </row>
    <row r="2423" spans="1:5" x14ac:dyDescent="0.3">
      <c r="A2423" t="s">
        <v>55</v>
      </c>
      <c r="B2423" s="143">
        <v>44100</v>
      </c>
      <c r="C2423">
        <v>49</v>
      </c>
      <c r="D2423" t="s">
        <v>410</v>
      </c>
      <c r="E2423">
        <v>2757886.54</v>
      </c>
    </row>
    <row r="2424" spans="1:5" x14ac:dyDescent="0.3">
      <c r="A2424" t="s">
        <v>55</v>
      </c>
      <c r="B2424" s="143">
        <v>44100</v>
      </c>
      <c r="C2424">
        <v>49</v>
      </c>
      <c r="D2424" t="s">
        <v>411</v>
      </c>
      <c r="E2424">
        <v>13900.51</v>
      </c>
    </row>
    <row r="2425" spans="1:5" x14ac:dyDescent="0.3">
      <c r="A2425" t="s">
        <v>56</v>
      </c>
      <c r="B2425" s="143">
        <v>44100</v>
      </c>
      <c r="C2425">
        <v>49</v>
      </c>
      <c r="D2425" t="s">
        <v>400</v>
      </c>
      <c r="E2425">
        <v>370588</v>
      </c>
    </row>
    <row r="2426" spans="1:5" x14ac:dyDescent="0.3">
      <c r="A2426" t="s">
        <v>56</v>
      </c>
      <c r="B2426" s="143">
        <v>44100</v>
      </c>
      <c r="C2426">
        <v>49</v>
      </c>
      <c r="D2426" t="s">
        <v>401</v>
      </c>
      <c r="E2426">
        <v>30568</v>
      </c>
    </row>
    <row r="2427" spans="1:5" x14ac:dyDescent="0.3">
      <c r="A2427" t="s">
        <v>56</v>
      </c>
      <c r="B2427" s="143">
        <v>44100</v>
      </c>
      <c r="C2427">
        <v>49</v>
      </c>
      <c r="D2427" t="s">
        <v>402</v>
      </c>
      <c r="E2427">
        <v>53937</v>
      </c>
    </row>
    <row r="2428" spans="1:5" x14ac:dyDescent="0.3">
      <c r="A2428" t="s">
        <v>56</v>
      </c>
      <c r="B2428" s="143">
        <v>44100</v>
      </c>
      <c r="C2428">
        <v>49</v>
      </c>
      <c r="D2428" t="s">
        <v>403</v>
      </c>
      <c r="E2428">
        <v>10532</v>
      </c>
    </row>
    <row r="2429" spans="1:5" x14ac:dyDescent="0.3">
      <c r="A2429" t="s">
        <v>56</v>
      </c>
      <c r="B2429" s="143">
        <v>44100</v>
      </c>
      <c r="C2429">
        <v>49</v>
      </c>
      <c r="D2429" t="s">
        <v>404</v>
      </c>
      <c r="E2429">
        <v>1795</v>
      </c>
    </row>
    <row r="2430" spans="1:5" x14ac:dyDescent="0.3">
      <c r="A2430" t="s">
        <v>56</v>
      </c>
      <c r="B2430" s="143">
        <v>44100</v>
      </c>
      <c r="C2430">
        <v>49</v>
      </c>
      <c r="D2430" t="s">
        <v>405</v>
      </c>
      <c r="E2430">
        <v>3</v>
      </c>
    </row>
    <row r="2431" spans="1:5" x14ac:dyDescent="0.3">
      <c r="A2431" t="s">
        <v>56</v>
      </c>
      <c r="B2431" s="143">
        <v>44100</v>
      </c>
      <c r="C2431">
        <v>49</v>
      </c>
      <c r="D2431" t="s">
        <v>406</v>
      </c>
      <c r="E2431">
        <v>195248</v>
      </c>
    </row>
    <row r="2432" spans="1:5" x14ac:dyDescent="0.3">
      <c r="A2432" t="s">
        <v>56</v>
      </c>
      <c r="B2432" s="143">
        <v>44100</v>
      </c>
      <c r="C2432">
        <v>49</v>
      </c>
      <c r="D2432" t="s">
        <v>407</v>
      </c>
      <c r="E2432">
        <v>19591</v>
      </c>
    </row>
    <row r="2433" spans="1:5" x14ac:dyDescent="0.3">
      <c r="A2433" t="s">
        <v>56</v>
      </c>
      <c r="B2433" s="143">
        <v>44100</v>
      </c>
      <c r="C2433">
        <v>49</v>
      </c>
      <c r="D2433" t="s">
        <v>408</v>
      </c>
      <c r="E2433">
        <v>18448</v>
      </c>
    </row>
    <row r="2434" spans="1:5" x14ac:dyDescent="0.3">
      <c r="A2434" t="s">
        <v>56</v>
      </c>
      <c r="B2434" s="143">
        <v>44100</v>
      </c>
      <c r="C2434">
        <v>49</v>
      </c>
      <c r="D2434" t="s">
        <v>409</v>
      </c>
      <c r="E2434">
        <v>5619</v>
      </c>
    </row>
    <row r="2435" spans="1:5" x14ac:dyDescent="0.3">
      <c r="A2435" t="s">
        <v>56</v>
      </c>
      <c r="B2435" s="143">
        <v>44100</v>
      </c>
      <c r="C2435">
        <v>49</v>
      </c>
      <c r="D2435" t="s">
        <v>410</v>
      </c>
      <c r="E2435">
        <v>926</v>
      </c>
    </row>
    <row r="2436" spans="1:5" x14ac:dyDescent="0.3">
      <c r="A2436" t="s">
        <v>56</v>
      </c>
      <c r="B2436" s="143">
        <v>44100</v>
      </c>
      <c r="C2436">
        <v>49</v>
      </c>
      <c r="D2436" t="s">
        <v>411</v>
      </c>
      <c r="E2436">
        <v>42</v>
      </c>
    </row>
    <row r="2437" spans="1:5" x14ac:dyDescent="0.3">
      <c r="A2437" t="s">
        <v>61</v>
      </c>
      <c r="B2437" s="143">
        <v>44100</v>
      </c>
      <c r="C2437">
        <v>49</v>
      </c>
      <c r="D2437" t="s">
        <v>402</v>
      </c>
      <c r="E2437">
        <v>3</v>
      </c>
    </row>
    <row r="2438" spans="1:5" x14ac:dyDescent="0.3">
      <c r="A2438" t="s">
        <v>54</v>
      </c>
      <c r="B2438" s="143">
        <v>44163</v>
      </c>
      <c r="C2438">
        <v>49</v>
      </c>
      <c r="D2438" t="s">
        <v>400</v>
      </c>
      <c r="E2438">
        <v>44322443.07</v>
      </c>
    </row>
    <row r="2439" spans="1:5" x14ac:dyDescent="0.3">
      <c r="A2439" t="s">
        <v>54</v>
      </c>
      <c r="B2439" s="143">
        <v>44163</v>
      </c>
      <c r="C2439">
        <v>49</v>
      </c>
      <c r="D2439" t="s">
        <v>401</v>
      </c>
      <c r="E2439">
        <v>2365664.44</v>
      </c>
    </row>
    <row r="2440" spans="1:5" x14ac:dyDescent="0.3">
      <c r="A2440" t="s">
        <v>54</v>
      </c>
      <c r="B2440" s="143">
        <v>44163</v>
      </c>
      <c r="C2440">
        <v>49</v>
      </c>
      <c r="D2440" t="s">
        <v>402</v>
      </c>
      <c r="E2440">
        <v>8761319.5600000005</v>
      </c>
    </row>
    <row r="2441" spans="1:5" x14ac:dyDescent="0.3">
      <c r="A2441" t="s">
        <v>54</v>
      </c>
      <c r="B2441" s="143">
        <v>44163</v>
      </c>
      <c r="C2441">
        <v>49</v>
      </c>
      <c r="D2441" t="s">
        <v>403</v>
      </c>
      <c r="E2441">
        <v>14165995.039999999</v>
      </c>
    </row>
    <row r="2442" spans="1:5" x14ac:dyDescent="0.3">
      <c r="A2442" t="s">
        <v>54</v>
      </c>
      <c r="B2442" s="143">
        <v>44163</v>
      </c>
      <c r="C2442">
        <v>49</v>
      </c>
      <c r="D2442" t="s">
        <v>404</v>
      </c>
      <c r="E2442">
        <v>19120369.449999999</v>
      </c>
    </row>
    <row r="2443" spans="1:5" x14ac:dyDescent="0.3">
      <c r="A2443" t="s">
        <v>54</v>
      </c>
      <c r="B2443" s="143">
        <v>44163</v>
      </c>
      <c r="C2443">
        <v>49</v>
      </c>
      <c r="D2443" t="s">
        <v>405</v>
      </c>
      <c r="E2443">
        <v>31780.71</v>
      </c>
    </row>
    <row r="2444" spans="1:5" x14ac:dyDescent="0.3">
      <c r="A2444" t="s">
        <v>54</v>
      </c>
      <c r="B2444" s="143">
        <v>44163</v>
      </c>
      <c r="C2444">
        <v>49</v>
      </c>
      <c r="D2444" t="s">
        <v>406</v>
      </c>
      <c r="E2444">
        <v>17281466.420000002</v>
      </c>
    </row>
    <row r="2445" spans="1:5" x14ac:dyDescent="0.3">
      <c r="A2445" t="s">
        <v>54</v>
      </c>
      <c r="B2445" s="143">
        <v>44163</v>
      </c>
      <c r="C2445">
        <v>49</v>
      </c>
      <c r="D2445" t="s">
        <v>407</v>
      </c>
      <c r="E2445">
        <v>797031.14</v>
      </c>
    </row>
    <row r="2446" spans="1:5" x14ac:dyDescent="0.3">
      <c r="A2446" t="s">
        <v>54</v>
      </c>
      <c r="B2446" s="143">
        <v>44163</v>
      </c>
      <c r="C2446">
        <v>49</v>
      </c>
      <c r="D2446" t="s">
        <v>408</v>
      </c>
      <c r="E2446">
        <v>1981921.07</v>
      </c>
    </row>
    <row r="2447" spans="1:5" x14ac:dyDescent="0.3">
      <c r="A2447" t="s">
        <v>54</v>
      </c>
      <c r="B2447" s="143">
        <v>44163</v>
      </c>
      <c r="C2447">
        <v>49</v>
      </c>
      <c r="D2447" t="s">
        <v>409</v>
      </c>
      <c r="E2447">
        <v>3198463.32</v>
      </c>
    </row>
    <row r="2448" spans="1:5" x14ac:dyDescent="0.3">
      <c r="A2448" t="s">
        <v>54</v>
      </c>
      <c r="B2448" s="143">
        <v>44163</v>
      </c>
      <c r="C2448">
        <v>49</v>
      </c>
      <c r="D2448" t="s">
        <v>410</v>
      </c>
      <c r="E2448">
        <v>3321239.8</v>
      </c>
    </row>
    <row r="2449" spans="1:5" x14ac:dyDescent="0.3">
      <c r="A2449" t="s">
        <v>54</v>
      </c>
      <c r="B2449" s="143">
        <v>44163</v>
      </c>
      <c r="C2449">
        <v>49</v>
      </c>
      <c r="D2449" t="s">
        <v>411</v>
      </c>
      <c r="E2449">
        <v>217594.56</v>
      </c>
    </row>
    <row r="2450" spans="1:5" x14ac:dyDescent="0.3">
      <c r="A2450" t="s">
        <v>55</v>
      </c>
      <c r="B2450" s="143">
        <v>44163</v>
      </c>
      <c r="C2450">
        <v>49</v>
      </c>
      <c r="D2450" t="s">
        <v>400</v>
      </c>
      <c r="E2450">
        <v>44611907.399999999</v>
      </c>
    </row>
    <row r="2451" spans="1:5" x14ac:dyDescent="0.3">
      <c r="A2451" t="s">
        <v>55</v>
      </c>
      <c r="B2451" s="143">
        <v>44163</v>
      </c>
      <c r="C2451">
        <v>49</v>
      </c>
      <c r="D2451" t="s">
        <v>401</v>
      </c>
      <c r="E2451">
        <v>1904140.87</v>
      </c>
    </row>
    <row r="2452" spans="1:5" x14ac:dyDescent="0.3">
      <c r="A2452" t="s">
        <v>55</v>
      </c>
      <c r="B2452" s="143">
        <v>44163</v>
      </c>
      <c r="C2452">
        <v>49</v>
      </c>
      <c r="D2452" t="s">
        <v>402</v>
      </c>
      <c r="E2452">
        <v>8497585.7699999996</v>
      </c>
    </row>
    <row r="2453" spans="1:5" x14ac:dyDescent="0.3">
      <c r="A2453" t="s">
        <v>55</v>
      </c>
      <c r="B2453" s="143">
        <v>44163</v>
      </c>
      <c r="C2453">
        <v>49</v>
      </c>
      <c r="D2453" t="s">
        <v>403</v>
      </c>
      <c r="E2453">
        <v>14179009.93</v>
      </c>
    </row>
    <row r="2454" spans="1:5" x14ac:dyDescent="0.3">
      <c r="A2454" t="s">
        <v>55</v>
      </c>
      <c r="B2454" s="143">
        <v>44163</v>
      </c>
      <c r="C2454">
        <v>49</v>
      </c>
      <c r="D2454" t="s">
        <v>404</v>
      </c>
      <c r="E2454">
        <v>17441269.780000001</v>
      </c>
    </row>
    <row r="2455" spans="1:5" x14ac:dyDescent="0.3">
      <c r="A2455" t="s">
        <v>55</v>
      </c>
      <c r="B2455" s="143">
        <v>44163</v>
      </c>
      <c r="C2455">
        <v>49</v>
      </c>
      <c r="D2455" t="s">
        <v>405</v>
      </c>
      <c r="E2455">
        <v>18750.43</v>
      </c>
    </row>
    <row r="2456" spans="1:5" x14ac:dyDescent="0.3">
      <c r="A2456" t="s">
        <v>55</v>
      </c>
      <c r="B2456" s="143">
        <v>44163</v>
      </c>
      <c r="C2456">
        <v>49</v>
      </c>
      <c r="D2456" t="s">
        <v>406</v>
      </c>
      <c r="E2456">
        <v>12109178.6</v>
      </c>
    </row>
    <row r="2457" spans="1:5" x14ac:dyDescent="0.3">
      <c r="A2457" t="s">
        <v>55</v>
      </c>
      <c r="B2457" s="143">
        <v>44163</v>
      </c>
      <c r="C2457">
        <v>49</v>
      </c>
      <c r="D2457" t="s">
        <v>407</v>
      </c>
      <c r="E2457">
        <v>342882.29</v>
      </c>
    </row>
    <row r="2458" spans="1:5" x14ac:dyDescent="0.3">
      <c r="A2458" t="s">
        <v>55</v>
      </c>
      <c r="B2458" s="143">
        <v>44163</v>
      </c>
      <c r="C2458">
        <v>49</v>
      </c>
      <c r="D2458" t="s">
        <v>408</v>
      </c>
      <c r="E2458">
        <v>1258808.3600000001</v>
      </c>
    </row>
    <row r="2459" spans="1:5" x14ac:dyDescent="0.3">
      <c r="A2459" t="s">
        <v>55</v>
      </c>
      <c r="B2459" s="143">
        <v>44163</v>
      </c>
      <c r="C2459">
        <v>49</v>
      </c>
      <c r="D2459" t="s">
        <v>409</v>
      </c>
      <c r="E2459">
        <v>2313246.0099999998</v>
      </c>
    </row>
    <row r="2460" spans="1:5" x14ac:dyDescent="0.3">
      <c r="A2460" t="s">
        <v>55</v>
      </c>
      <c r="B2460" s="143">
        <v>44163</v>
      </c>
      <c r="C2460">
        <v>49</v>
      </c>
      <c r="D2460" t="s">
        <v>410</v>
      </c>
      <c r="E2460">
        <v>2671676.19</v>
      </c>
    </row>
    <row r="2461" spans="1:5" x14ac:dyDescent="0.3">
      <c r="A2461" t="s">
        <v>55</v>
      </c>
      <c r="B2461" s="143">
        <v>44163</v>
      </c>
      <c r="C2461">
        <v>49</v>
      </c>
      <c r="D2461" t="s">
        <v>411</v>
      </c>
      <c r="E2461">
        <v>64801.2</v>
      </c>
    </row>
    <row r="2462" spans="1:5" x14ac:dyDescent="0.3">
      <c r="A2462" t="s">
        <v>56</v>
      </c>
      <c r="B2462" s="143">
        <v>44163</v>
      </c>
      <c r="C2462">
        <v>49</v>
      </c>
      <c r="D2462" t="s">
        <v>400</v>
      </c>
      <c r="E2462">
        <v>363830</v>
      </c>
    </row>
    <row r="2463" spans="1:5" x14ac:dyDescent="0.3">
      <c r="A2463" t="s">
        <v>56</v>
      </c>
      <c r="B2463" s="143">
        <v>44163</v>
      </c>
      <c r="C2463">
        <v>49</v>
      </c>
      <c r="D2463" t="s">
        <v>401</v>
      </c>
      <c r="E2463">
        <v>27739</v>
      </c>
    </row>
    <row r="2464" spans="1:5" x14ac:dyDescent="0.3">
      <c r="A2464" t="s">
        <v>56</v>
      </c>
      <c r="B2464" s="143">
        <v>44163</v>
      </c>
      <c r="C2464">
        <v>49</v>
      </c>
      <c r="D2464" t="s">
        <v>402</v>
      </c>
      <c r="E2464">
        <v>48677</v>
      </c>
    </row>
    <row r="2465" spans="1:5" x14ac:dyDescent="0.3">
      <c r="A2465" t="s">
        <v>56</v>
      </c>
      <c r="B2465" s="143">
        <v>44163</v>
      </c>
      <c r="C2465">
        <v>49</v>
      </c>
      <c r="D2465" t="s">
        <v>403</v>
      </c>
      <c r="E2465">
        <v>8623</v>
      </c>
    </row>
    <row r="2466" spans="1:5" x14ac:dyDescent="0.3">
      <c r="A2466" t="s">
        <v>56</v>
      </c>
      <c r="B2466" s="143">
        <v>44163</v>
      </c>
      <c r="C2466">
        <v>49</v>
      </c>
      <c r="D2466" t="s">
        <v>404</v>
      </c>
      <c r="E2466">
        <v>1449</v>
      </c>
    </row>
    <row r="2467" spans="1:5" x14ac:dyDescent="0.3">
      <c r="A2467" t="s">
        <v>56</v>
      </c>
      <c r="B2467" s="143">
        <v>44163</v>
      </c>
      <c r="C2467">
        <v>49</v>
      </c>
      <c r="D2467" t="s">
        <v>405</v>
      </c>
      <c r="E2467">
        <v>2</v>
      </c>
    </row>
    <row r="2468" spans="1:5" x14ac:dyDescent="0.3">
      <c r="A2468" t="s">
        <v>56</v>
      </c>
      <c r="B2468" s="143">
        <v>44163</v>
      </c>
      <c r="C2468">
        <v>49</v>
      </c>
      <c r="D2468" t="s">
        <v>406</v>
      </c>
      <c r="E2468">
        <v>193345</v>
      </c>
    </row>
    <row r="2469" spans="1:5" x14ac:dyDescent="0.3">
      <c r="A2469" t="s">
        <v>56</v>
      </c>
      <c r="B2469" s="143">
        <v>44163</v>
      </c>
      <c r="C2469">
        <v>49</v>
      </c>
      <c r="D2469" t="s">
        <v>407</v>
      </c>
      <c r="E2469">
        <v>16073</v>
      </c>
    </row>
    <row r="2470" spans="1:5" x14ac:dyDescent="0.3">
      <c r="A2470" t="s">
        <v>56</v>
      </c>
      <c r="B2470" s="143">
        <v>44163</v>
      </c>
      <c r="C2470">
        <v>49</v>
      </c>
      <c r="D2470" t="s">
        <v>408</v>
      </c>
      <c r="E2470">
        <v>16672</v>
      </c>
    </row>
    <row r="2471" spans="1:5" x14ac:dyDescent="0.3">
      <c r="A2471" t="s">
        <v>56</v>
      </c>
      <c r="B2471" s="143">
        <v>44163</v>
      </c>
      <c r="C2471">
        <v>49</v>
      </c>
      <c r="D2471" t="s">
        <v>409</v>
      </c>
      <c r="E2471">
        <v>4751</v>
      </c>
    </row>
    <row r="2472" spans="1:5" x14ac:dyDescent="0.3">
      <c r="A2472" t="s">
        <v>56</v>
      </c>
      <c r="B2472" s="143">
        <v>44163</v>
      </c>
      <c r="C2472">
        <v>49</v>
      </c>
      <c r="D2472" t="s">
        <v>410</v>
      </c>
      <c r="E2472">
        <v>738</v>
      </c>
    </row>
    <row r="2473" spans="1:5" x14ac:dyDescent="0.3">
      <c r="A2473" t="s">
        <v>56</v>
      </c>
      <c r="B2473" s="143">
        <v>44163</v>
      </c>
      <c r="C2473">
        <v>49</v>
      </c>
      <c r="D2473" t="s">
        <v>411</v>
      </c>
      <c r="E2473">
        <v>8</v>
      </c>
    </row>
    <row r="2474" spans="1:5" x14ac:dyDescent="0.3">
      <c r="A2474" t="s">
        <v>61</v>
      </c>
      <c r="B2474" s="143">
        <v>44163</v>
      </c>
      <c r="C2474">
        <v>49</v>
      </c>
      <c r="D2474" t="s">
        <v>402</v>
      </c>
      <c r="E2474">
        <v>7</v>
      </c>
    </row>
    <row r="2475" spans="1:5" x14ac:dyDescent="0.3">
      <c r="A2475" t="s">
        <v>61</v>
      </c>
      <c r="B2475" s="143">
        <v>44163</v>
      </c>
      <c r="C2475">
        <v>49</v>
      </c>
      <c r="D2475" t="s">
        <v>403</v>
      </c>
      <c r="E2475">
        <v>1</v>
      </c>
    </row>
    <row r="2476" spans="1:5" x14ac:dyDescent="0.3">
      <c r="A2476" t="s">
        <v>61</v>
      </c>
      <c r="B2476" s="143">
        <v>44163</v>
      </c>
      <c r="C2476">
        <v>49</v>
      </c>
      <c r="D2476" t="s">
        <v>408</v>
      </c>
      <c r="E2476">
        <v>1</v>
      </c>
    </row>
    <row r="2477" spans="1:5" x14ac:dyDescent="0.3">
      <c r="A2477" t="s">
        <v>61</v>
      </c>
      <c r="B2477" s="143">
        <v>44163</v>
      </c>
      <c r="C2477">
        <v>49</v>
      </c>
      <c r="D2477" t="s">
        <v>409</v>
      </c>
      <c r="E2477">
        <v>1</v>
      </c>
    </row>
    <row r="2478" spans="1:5" x14ac:dyDescent="0.3">
      <c r="A2478" t="s">
        <v>54</v>
      </c>
      <c r="B2478" s="143">
        <v>44191</v>
      </c>
      <c r="C2478">
        <v>49</v>
      </c>
      <c r="D2478" t="s">
        <v>400</v>
      </c>
      <c r="E2478">
        <v>56325289.210000001</v>
      </c>
    </row>
    <row r="2479" spans="1:5" x14ac:dyDescent="0.3">
      <c r="A2479" t="s">
        <v>54</v>
      </c>
      <c r="B2479" s="143">
        <v>44191</v>
      </c>
      <c r="C2479">
        <v>49</v>
      </c>
      <c r="D2479" t="s">
        <v>401</v>
      </c>
      <c r="E2479">
        <v>2849422.43</v>
      </c>
    </row>
    <row r="2480" spans="1:5" x14ac:dyDescent="0.3">
      <c r="A2480" t="s">
        <v>54</v>
      </c>
      <c r="B2480" s="143">
        <v>44191</v>
      </c>
      <c r="C2480">
        <v>49</v>
      </c>
      <c r="D2480" t="s">
        <v>402</v>
      </c>
      <c r="E2480">
        <v>10723044.75</v>
      </c>
    </row>
    <row r="2481" spans="1:5" x14ac:dyDescent="0.3">
      <c r="A2481" t="s">
        <v>54</v>
      </c>
      <c r="B2481" s="143">
        <v>44191</v>
      </c>
      <c r="C2481">
        <v>49</v>
      </c>
      <c r="D2481" t="s">
        <v>403</v>
      </c>
      <c r="E2481">
        <v>18591808.760000002</v>
      </c>
    </row>
    <row r="2482" spans="1:5" x14ac:dyDescent="0.3">
      <c r="A2482" t="s">
        <v>54</v>
      </c>
      <c r="B2482" s="143">
        <v>44191</v>
      </c>
      <c r="C2482">
        <v>49</v>
      </c>
      <c r="D2482" t="s">
        <v>404</v>
      </c>
      <c r="E2482">
        <v>25237484.879999999</v>
      </c>
    </row>
    <row r="2483" spans="1:5" x14ac:dyDescent="0.3">
      <c r="A2483" t="s">
        <v>54</v>
      </c>
      <c r="B2483" s="143">
        <v>44191</v>
      </c>
      <c r="C2483">
        <v>49</v>
      </c>
      <c r="D2483" t="s">
        <v>405</v>
      </c>
      <c r="E2483">
        <v>32291.7</v>
      </c>
    </row>
    <row r="2484" spans="1:5" x14ac:dyDescent="0.3">
      <c r="A2484" t="s">
        <v>54</v>
      </c>
      <c r="B2484" s="143">
        <v>44191</v>
      </c>
      <c r="C2484">
        <v>49</v>
      </c>
      <c r="D2484" t="s">
        <v>406</v>
      </c>
      <c r="E2484">
        <v>30108772.690000001</v>
      </c>
    </row>
    <row r="2485" spans="1:5" x14ac:dyDescent="0.3">
      <c r="A2485" t="s">
        <v>54</v>
      </c>
      <c r="B2485" s="143">
        <v>44191</v>
      </c>
      <c r="C2485">
        <v>49</v>
      </c>
      <c r="D2485" t="s">
        <v>407</v>
      </c>
      <c r="E2485">
        <v>1338737.3999999999</v>
      </c>
    </row>
    <row r="2486" spans="1:5" x14ac:dyDescent="0.3">
      <c r="A2486" t="s">
        <v>54</v>
      </c>
      <c r="B2486" s="143">
        <v>44191</v>
      </c>
      <c r="C2486">
        <v>49</v>
      </c>
      <c r="D2486" t="s">
        <v>408</v>
      </c>
      <c r="E2486">
        <v>3949790.67</v>
      </c>
    </row>
    <row r="2487" spans="1:5" x14ac:dyDescent="0.3">
      <c r="A2487" t="s">
        <v>54</v>
      </c>
      <c r="B2487" s="143">
        <v>44191</v>
      </c>
      <c r="C2487">
        <v>49</v>
      </c>
      <c r="D2487" t="s">
        <v>409</v>
      </c>
      <c r="E2487">
        <v>5403119.54</v>
      </c>
    </row>
    <row r="2488" spans="1:5" x14ac:dyDescent="0.3">
      <c r="A2488" t="s">
        <v>54</v>
      </c>
      <c r="B2488" s="143">
        <v>44191</v>
      </c>
      <c r="C2488">
        <v>49</v>
      </c>
      <c r="D2488" t="s">
        <v>410</v>
      </c>
      <c r="E2488">
        <v>4848075.18</v>
      </c>
    </row>
    <row r="2489" spans="1:5" x14ac:dyDescent="0.3">
      <c r="A2489" t="s">
        <v>54</v>
      </c>
      <c r="B2489" s="143">
        <v>44191</v>
      </c>
      <c r="C2489">
        <v>49</v>
      </c>
      <c r="D2489" t="s">
        <v>411</v>
      </c>
      <c r="E2489">
        <v>401568.39</v>
      </c>
    </row>
    <row r="2490" spans="1:5" x14ac:dyDescent="0.3">
      <c r="A2490" t="s">
        <v>55</v>
      </c>
      <c r="B2490" s="143">
        <v>44191</v>
      </c>
      <c r="C2490">
        <v>49</v>
      </c>
      <c r="D2490" t="s">
        <v>400</v>
      </c>
      <c r="E2490">
        <v>46167290.729999997</v>
      </c>
    </row>
    <row r="2491" spans="1:5" x14ac:dyDescent="0.3">
      <c r="A2491" t="s">
        <v>55</v>
      </c>
      <c r="B2491" s="143">
        <v>44191</v>
      </c>
      <c r="C2491">
        <v>49</v>
      </c>
      <c r="D2491" t="s">
        <v>401</v>
      </c>
      <c r="E2491">
        <v>2249581.0099999998</v>
      </c>
    </row>
    <row r="2492" spans="1:5" x14ac:dyDescent="0.3">
      <c r="A2492" t="s">
        <v>55</v>
      </c>
      <c r="B2492" s="143">
        <v>44191</v>
      </c>
      <c r="C2492">
        <v>49</v>
      </c>
      <c r="D2492" t="s">
        <v>402</v>
      </c>
      <c r="E2492">
        <v>8874045.4700000007</v>
      </c>
    </row>
    <row r="2493" spans="1:5" x14ac:dyDescent="0.3">
      <c r="A2493" t="s">
        <v>55</v>
      </c>
      <c r="B2493" s="143">
        <v>44191</v>
      </c>
      <c r="C2493">
        <v>49</v>
      </c>
      <c r="D2493" t="s">
        <v>403</v>
      </c>
      <c r="E2493">
        <v>13958632.050000001</v>
      </c>
    </row>
    <row r="2494" spans="1:5" x14ac:dyDescent="0.3">
      <c r="A2494" t="s">
        <v>55</v>
      </c>
      <c r="B2494" s="143">
        <v>44191</v>
      </c>
      <c r="C2494">
        <v>49</v>
      </c>
      <c r="D2494" t="s">
        <v>404</v>
      </c>
      <c r="E2494">
        <v>18005764.199999999</v>
      </c>
    </row>
    <row r="2495" spans="1:5" x14ac:dyDescent="0.3">
      <c r="A2495" t="s">
        <v>55</v>
      </c>
      <c r="B2495" s="143">
        <v>44191</v>
      </c>
      <c r="C2495">
        <v>49</v>
      </c>
      <c r="D2495" t="s">
        <v>405</v>
      </c>
      <c r="E2495">
        <v>13030.28</v>
      </c>
    </row>
    <row r="2496" spans="1:5" x14ac:dyDescent="0.3">
      <c r="A2496" t="s">
        <v>55</v>
      </c>
      <c r="B2496" s="143">
        <v>44191</v>
      </c>
      <c r="C2496">
        <v>49</v>
      </c>
      <c r="D2496" t="s">
        <v>406</v>
      </c>
      <c r="E2496">
        <v>19528408.539999999</v>
      </c>
    </row>
    <row r="2497" spans="1:5" x14ac:dyDescent="0.3">
      <c r="A2497" t="s">
        <v>55</v>
      </c>
      <c r="B2497" s="143">
        <v>44191</v>
      </c>
      <c r="C2497">
        <v>49</v>
      </c>
      <c r="D2497" t="s">
        <v>407</v>
      </c>
      <c r="E2497">
        <v>470533.2</v>
      </c>
    </row>
    <row r="2498" spans="1:5" x14ac:dyDescent="0.3">
      <c r="A2498" t="s">
        <v>55</v>
      </c>
      <c r="B2498" s="143">
        <v>44191</v>
      </c>
      <c r="C2498">
        <v>49</v>
      </c>
      <c r="D2498" t="s">
        <v>408</v>
      </c>
      <c r="E2498">
        <v>2202191.4500000002</v>
      </c>
    </row>
    <row r="2499" spans="1:5" x14ac:dyDescent="0.3">
      <c r="A2499" t="s">
        <v>55</v>
      </c>
      <c r="B2499" s="143">
        <v>44191</v>
      </c>
      <c r="C2499">
        <v>49</v>
      </c>
      <c r="D2499" t="s">
        <v>409</v>
      </c>
      <c r="E2499">
        <v>3412201.84</v>
      </c>
    </row>
    <row r="2500" spans="1:5" x14ac:dyDescent="0.3">
      <c r="A2500" t="s">
        <v>55</v>
      </c>
      <c r="B2500" s="143">
        <v>44191</v>
      </c>
      <c r="C2500">
        <v>49</v>
      </c>
      <c r="D2500" t="s">
        <v>410</v>
      </c>
      <c r="E2500">
        <v>2907475.26</v>
      </c>
    </row>
    <row r="2501" spans="1:5" x14ac:dyDescent="0.3">
      <c r="A2501" t="s">
        <v>55</v>
      </c>
      <c r="B2501" s="143">
        <v>44191</v>
      </c>
      <c r="C2501">
        <v>49</v>
      </c>
      <c r="D2501" t="s">
        <v>411</v>
      </c>
      <c r="E2501">
        <v>227972.15</v>
      </c>
    </row>
    <row r="2502" spans="1:5" x14ac:dyDescent="0.3">
      <c r="A2502" t="s">
        <v>56</v>
      </c>
      <c r="B2502" s="143">
        <v>44191</v>
      </c>
      <c r="C2502">
        <v>49</v>
      </c>
      <c r="D2502" t="s">
        <v>400</v>
      </c>
      <c r="E2502">
        <v>374913</v>
      </c>
    </row>
    <row r="2503" spans="1:5" x14ac:dyDescent="0.3">
      <c r="A2503" t="s">
        <v>56</v>
      </c>
      <c r="B2503" s="143">
        <v>44191</v>
      </c>
      <c r="C2503">
        <v>49</v>
      </c>
      <c r="D2503" t="s">
        <v>401</v>
      </c>
      <c r="E2503">
        <v>31450</v>
      </c>
    </row>
    <row r="2504" spans="1:5" x14ac:dyDescent="0.3">
      <c r="A2504" t="s">
        <v>56</v>
      </c>
      <c r="B2504" s="143">
        <v>44191</v>
      </c>
      <c r="C2504">
        <v>49</v>
      </c>
      <c r="D2504" t="s">
        <v>402</v>
      </c>
      <c r="E2504">
        <v>50376</v>
      </c>
    </row>
    <row r="2505" spans="1:5" x14ac:dyDescent="0.3">
      <c r="A2505" t="s">
        <v>56</v>
      </c>
      <c r="B2505" s="143">
        <v>44191</v>
      </c>
      <c r="C2505">
        <v>49</v>
      </c>
      <c r="D2505" t="s">
        <v>403</v>
      </c>
      <c r="E2505">
        <v>9393</v>
      </c>
    </row>
    <row r="2506" spans="1:5" x14ac:dyDescent="0.3">
      <c r="A2506" t="s">
        <v>56</v>
      </c>
      <c r="B2506" s="143">
        <v>44191</v>
      </c>
      <c r="C2506">
        <v>49</v>
      </c>
      <c r="D2506" t="s">
        <v>404</v>
      </c>
      <c r="E2506">
        <v>1501</v>
      </c>
    </row>
    <row r="2507" spans="1:5" x14ac:dyDescent="0.3">
      <c r="A2507" t="s">
        <v>56</v>
      </c>
      <c r="B2507" s="143">
        <v>44191</v>
      </c>
      <c r="C2507">
        <v>49</v>
      </c>
      <c r="D2507" t="s">
        <v>405</v>
      </c>
      <c r="E2507">
        <v>2</v>
      </c>
    </row>
    <row r="2508" spans="1:5" x14ac:dyDescent="0.3">
      <c r="A2508" t="s">
        <v>56</v>
      </c>
      <c r="B2508" s="143">
        <v>44191</v>
      </c>
      <c r="C2508">
        <v>49</v>
      </c>
      <c r="D2508" t="s">
        <v>406</v>
      </c>
      <c r="E2508">
        <v>200835</v>
      </c>
    </row>
    <row r="2509" spans="1:5" x14ac:dyDescent="0.3">
      <c r="A2509" t="s">
        <v>56</v>
      </c>
      <c r="B2509" s="143">
        <v>44191</v>
      </c>
      <c r="C2509">
        <v>49</v>
      </c>
      <c r="D2509" t="s">
        <v>407</v>
      </c>
      <c r="E2509">
        <v>16207</v>
      </c>
    </row>
    <row r="2510" spans="1:5" x14ac:dyDescent="0.3">
      <c r="A2510" t="s">
        <v>56</v>
      </c>
      <c r="B2510" s="143">
        <v>44191</v>
      </c>
      <c r="C2510">
        <v>49</v>
      </c>
      <c r="D2510" t="s">
        <v>408</v>
      </c>
      <c r="E2510">
        <v>17707</v>
      </c>
    </row>
    <row r="2511" spans="1:5" x14ac:dyDescent="0.3">
      <c r="A2511" t="s">
        <v>56</v>
      </c>
      <c r="B2511" s="143">
        <v>44191</v>
      </c>
      <c r="C2511">
        <v>49</v>
      </c>
      <c r="D2511" t="s">
        <v>409</v>
      </c>
      <c r="E2511">
        <v>4728</v>
      </c>
    </row>
    <row r="2512" spans="1:5" x14ac:dyDescent="0.3">
      <c r="A2512" t="s">
        <v>56</v>
      </c>
      <c r="B2512" s="143">
        <v>44191</v>
      </c>
      <c r="C2512">
        <v>49</v>
      </c>
      <c r="D2512" t="s">
        <v>410</v>
      </c>
      <c r="E2512">
        <v>721</v>
      </c>
    </row>
    <row r="2513" spans="1:5" x14ac:dyDescent="0.3">
      <c r="A2513" t="s">
        <v>56</v>
      </c>
      <c r="B2513" s="143">
        <v>44191</v>
      </c>
      <c r="C2513">
        <v>49</v>
      </c>
      <c r="D2513" t="s">
        <v>411</v>
      </c>
      <c r="E2513">
        <v>26</v>
      </c>
    </row>
    <row r="2514" spans="1:5" x14ac:dyDescent="0.3">
      <c r="A2514" t="s">
        <v>61</v>
      </c>
      <c r="B2514" s="143">
        <v>44191</v>
      </c>
      <c r="C2514">
        <v>49</v>
      </c>
      <c r="D2514" t="s">
        <v>402</v>
      </c>
      <c r="E2514">
        <v>5</v>
      </c>
    </row>
    <row r="2515" spans="1:5" x14ac:dyDescent="0.3">
      <c r="A2515" t="s">
        <v>61</v>
      </c>
      <c r="B2515" s="143">
        <v>44191</v>
      </c>
      <c r="C2515">
        <v>49</v>
      </c>
      <c r="D2515" t="s">
        <v>408</v>
      </c>
      <c r="E2515">
        <v>2</v>
      </c>
    </row>
    <row r="2516" spans="1:5" x14ac:dyDescent="0.3">
      <c r="A2516" t="s">
        <v>61</v>
      </c>
      <c r="B2516" s="143">
        <v>44191</v>
      </c>
      <c r="C2516">
        <v>49</v>
      </c>
      <c r="D2516" t="s">
        <v>409</v>
      </c>
      <c r="E2516">
        <v>1</v>
      </c>
    </row>
    <row r="2517" spans="1:5" x14ac:dyDescent="0.3">
      <c r="A2517" t="s">
        <v>54</v>
      </c>
      <c r="B2517" s="143">
        <v>44226</v>
      </c>
      <c r="C2517">
        <v>49</v>
      </c>
      <c r="D2517" t="s">
        <v>400</v>
      </c>
      <c r="E2517">
        <v>62604921.009999998</v>
      </c>
    </row>
    <row r="2518" spans="1:5" x14ac:dyDescent="0.3">
      <c r="A2518" t="s">
        <v>54</v>
      </c>
      <c r="B2518" s="143">
        <v>44226</v>
      </c>
      <c r="C2518">
        <v>49</v>
      </c>
      <c r="D2518" t="s">
        <v>401</v>
      </c>
      <c r="E2518">
        <v>3446846.19</v>
      </c>
    </row>
    <row r="2519" spans="1:5" x14ac:dyDescent="0.3">
      <c r="A2519" t="s">
        <v>54</v>
      </c>
      <c r="B2519" s="143">
        <v>44226</v>
      </c>
      <c r="C2519">
        <v>49</v>
      </c>
      <c r="D2519" t="s">
        <v>402</v>
      </c>
      <c r="E2519">
        <v>11279550.880000001</v>
      </c>
    </row>
    <row r="2520" spans="1:5" x14ac:dyDescent="0.3">
      <c r="A2520" t="s">
        <v>54</v>
      </c>
      <c r="B2520" s="143">
        <v>44226</v>
      </c>
      <c r="C2520">
        <v>49</v>
      </c>
      <c r="D2520" t="s">
        <v>403</v>
      </c>
      <c r="E2520">
        <v>17909541.66</v>
      </c>
    </row>
    <row r="2521" spans="1:5" x14ac:dyDescent="0.3">
      <c r="A2521" t="s">
        <v>54</v>
      </c>
      <c r="B2521" s="143">
        <v>44226</v>
      </c>
      <c r="C2521">
        <v>49</v>
      </c>
      <c r="D2521" t="s">
        <v>404</v>
      </c>
      <c r="E2521">
        <v>21168944.649999999</v>
      </c>
    </row>
    <row r="2522" spans="1:5" x14ac:dyDescent="0.3">
      <c r="A2522" t="s">
        <v>54</v>
      </c>
      <c r="B2522" s="143">
        <v>44226</v>
      </c>
      <c r="C2522">
        <v>49</v>
      </c>
      <c r="D2522" t="s">
        <v>405</v>
      </c>
      <c r="E2522">
        <v>36360.699999999997</v>
      </c>
    </row>
    <row r="2523" spans="1:5" x14ac:dyDescent="0.3">
      <c r="A2523" t="s">
        <v>54</v>
      </c>
      <c r="B2523" s="143">
        <v>44226</v>
      </c>
      <c r="C2523">
        <v>49</v>
      </c>
      <c r="D2523" t="s">
        <v>406</v>
      </c>
      <c r="E2523">
        <v>43429289.68</v>
      </c>
    </row>
    <row r="2524" spans="1:5" x14ac:dyDescent="0.3">
      <c r="A2524" t="s">
        <v>54</v>
      </c>
      <c r="B2524" s="143">
        <v>44226</v>
      </c>
      <c r="C2524">
        <v>49</v>
      </c>
      <c r="D2524" t="s">
        <v>407</v>
      </c>
      <c r="E2524">
        <v>2062098.12</v>
      </c>
    </row>
    <row r="2525" spans="1:5" x14ac:dyDescent="0.3">
      <c r="A2525" t="s">
        <v>54</v>
      </c>
      <c r="B2525" s="143">
        <v>44226</v>
      </c>
      <c r="C2525">
        <v>49</v>
      </c>
      <c r="D2525" t="s">
        <v>408</v>
      </c>
      <c r="E2525">
        <v>6021968.3499999996</v>
      </c>
    </row>
    <row r="2526" spans="1:5" x14ac:dyDescent="0.3">
      <c r="A2526" t="s">
        <v>54</v>
      </c>
      <c r="B2526" s="143">
        <v>44226</v>
      </c>
      <c r="C2526">
        <v>49</v>
      </c>
      <c r="D2526" t="s">
        <v>409</v>
      </c>
      <c r="E2526">
        <v>7393447.8099999996</v>
      </c>
    </row>
    <row r="2527" spans="1:5" x14ac:dyDescent="0.3">
      <c r="A2527" t="s">
        <v>54</v>
      </c>
      <c r="B2527" s="143">
        <v>44226</v>
      </c>
      <c r="C2527">
        <v>49</v>
      </c>
      <c r="D2527" t="s">
        <v>410</v>
      </c>
      <c r="E2527">
        <v>5876571.9699999997</v>
      </c>
    </row>
    <row r="2528" spans="1:5" x14ac:dyDescent="0.3">
      <c r="A2528" t="s">
        <v>54</v>
      </c>
      <c r="B2528" s="143">
        <v>44226</v>
      </c>
      <c r="C2528">
        <v>49</v>
      </c>
      <c r="D2528" t="s">
        <v>411</v>
      </c>
      <c r="E2528">
        <v>8895.34</v>
      </c>
    </row>
    <row r="2529" spans="1:5" x14ac:dyDescent="0.3">
      <c r="A2529" t="s">
        <v>55</v>
      </c>
      <c r="B2529" s="143">
        <v>44226</v>
      </c>
      <c r="C2529">
        <v>49</v>
      </c>
      <c r="D2529" t="s">
        <v>400</v>
      </c>
      <c r="E2529">
        <v>52650400.689999998</v>
      </c>
    </row>
    <row r="2530" spans="1:5" x14ac:dyDescent="0.3">
      <c r="A2530" t="s">
        <v>55</v>
      </c>
      <c r="B2530" s="143">
        <v>44226</v>
      </c>
      <c r="C2530">
        <v>49</v>
      </c>
      <c r="D2530" t="s">
        <v>401</v>
      </c>
      <c r="E2530">
        <v>2709589.45</v>
      </c>
    </row>
    <row r="2531" spans="1:5" x14ac:dyDescent="0.3">
      <c r="A2531" t="s">
        <v>55</v>
      </c>
      <c r="B2531" s="143">
        <v>44226</v>
      </c>
      <c r="C2531">
        <v>49</v>
      </c>
      <c r="D2531" t="s">
        <v>402</v>
      </c>
      <c r="E2531">
        <v>9452744.3399999999</v>
      </c>
    </row>
    <row r="2532" spans="1:5" x14ac:dyDescent="0.3">
      <c r="A2532" t="s">
        <v>55</v>
      </c>
      <c r="B2532" s="143">
        <v>44226</v>
      </c>
      <c r="C2532">
        <v>49</v>
      </c>
      <c r="D2532" t="s">
        <v>403</v>
      </c>
      <c r="E2532">
        <v>15381237.210000001</v>
      </c>
    </row>
    <row r="2533" spans="1:5" x14ac:dyDescent="0.3">
      <c r="A2533" t="s">
        <v>55</v>
      </c>
      <c r="B2533" s="143">
        <v>44226</v>
      </c>
      <c r="C2533">
        <v>49</v>
      </c>
      <c r="D2533" t="s">
        <v>404</v>
      </c>
      <c r="E2533">
        <v>20043892.41</v>
      </c>
    </row>
    <row r="2534" spans="1:5" x14ac:dyDescent="0.3">
      <c r="A2534" t="s">
        <v>55</v>
      </c>
      <c r="B2534" s="143">
        <v>44226</v>
      </c>
      <c r="C2534">
        <v>49</v>
      </c>
      <c r="D2534" t="s">
        <v>405</v>
      </c>
      <c r="E2534">
        <v>32291.61</v>
      </c>
    </row>
    <row r="2535" spans="1:5" x14ac:dyDescent="0.3">
      <c r="A2535" t="s">
        <v>55</v>
      </c>
      <c r="B2535" s="143">
        <v>44226</v>
      </c>
      <c r="C2535">
        <v>49</v>
      </c>
      <c r="D2535" t="s">
        <v>406</v>
      </c>
      <c r="E2535">
        <v>29513548.989999998</v>
      </c>
    </row>
    <row r="2536" spans="1:5" x14ac:dyDescent="0.3">
      <c r="A2536" t="s">
        <v>55</v>
      </c>
      <c r="B2536" s="143">
        <v>44226</v>
      </c>
      <c r="C2536">
        <v>49</v>
      </c>
      <c r="D2536" t="s">
        <v>407</v>
      </c>
      <c r="E2536">
        <v>2145773.48</v>
      </c>
    </row>
    <row r="2537" spans="1:5" x14ac:dyDescent="0.3">
      <c r="A2537" t="s">
        <v>55</v>
      </c>
      <c r="B2537" s="143">
        <v>44226</v>
      </c>
      <c r="C2537">
        <v>49</v>
      </c>
      <c r="D2537" t="s">
        <v>408</v>
      </c>
      <c r="E2537">
        <v>3768462.07</v>
      </c>
    </row>
    <row r="2538" spans="1:5" x14ac:dyDescent="0.3">
      <c r="A2538" t="s">
        <v>55</v>
      </c>
      <c r="B2538" s="143">
        <v>44226</v>
      </c>
      <c r="C2538">
        <v>49</v>
      </c>
      <c r="D2538" t="s">
        <v>409</v>
      </c>
      <c r="E2538">
        <v>5259509.83</v>
      </c>
    </row>
    <row r="2539" spans="1:5" x14ac:dyDescent="0.3">
      <c r="A2539" t="s">
        <v>55</v>
      </c>
      <c r="B2539" s="143">
        <v>44226</v>
      </c>
      <c r="C2539">
        <v>49</v>
      </c>
      <c r="D2539" t="s">
        <v>410</v>
      </c>
      <c r="E2539">
        <v>5291257.03</v>
      </c>
    </row>
    <row r="2540" spans="1:5" x14ac:dyDescent="0.3">
      <c r="A2540" t="s">
        <v>55</v>
      </c>
      <c r="B2540" s="143">
        <v>44226</v>
      </c>
      <c r="C2540">
        <v>49</v>
      </c>
      <c r="D2540" t="s">
        <v>411</v>
      </c>
      <c r="E2540">
        <v>388909.33</v>
      </c>
    </row>
    <row r="2541" spans="1:5" x14ac:dyDescent="0.3">
      <c r="A2541" t="s">
        <v>56</v>
      </c>
      <c r="B2541" s="143">
        <v>44226</v>
      </c>
      <c r="C2541">
        <v>49</v>
      </c>
      <c r="D2541" t="s">
        <v>400</v>
      </c>
      <c r="E2541">
        <v>364091</v>
      </c>
    </row>
    <row r="2542" spans="1:5" x14ac:dyDescent="0.3">
      <c r="A2542" t="s">
        <v>56</v>
      </c>
      <c r="B2542" s="143">
        <v>44226</v>
      </c>
      <c r="C2542">
        <v>49</v>
      </c>
      <c r="D2542" t="s">
        <v>401</v>
      </c>
      <c r="E2542">
        <v>31086</v>
      </c>
    </row>
    <row r="2543" spans="1:5" x14ac:dyDescent="0.3">
      <c r="A2543" t="s">
        <v>56</v>
      </c>
      <c r="B2543" s="143">
        <v>44226</v>
      </c>
      <c r="C2543">
        <v>49</v>
      </c>
      <c r="D2543" t="s">
        <v>402</v>
      </c>
      <c r="E2543">
        <v>60073</v>
      </c>
    </row>
    <row r="2544" spans="1:5" x14ac:dyDescent="0.3">
      <c r="A2544" t="s">
        <v>56</v>
      </c>
      <c r="B2544" s="143">
        <v>44226</v>
      </c>
      <c r="C2544">
        <v>49</v>
      </c>
      <c r="D2544" t="s">
        <v>403</v>
      </c>
      <c r="E2544">
        <v>11311</v>
      </c>
    </row>
    <row r="2545" spans="1:5" x14ac:dyDescent="0.3">
      <c r="A2545" t="s">
        <v>56</v>
      </c>
      <c r="B2545" s="143">
        <v>44226</v>
      </c>
      <c r="C2545">
        <v>49</v>
      </c>
      <c r="D2545" t="s">
        <v>404</v>
      </c>
      <c r="E2545">
        <v>1497</v>
      </c>
    </row>
    <row r="2546" spans="1:5" x14ac:dyDescent="0.3">
      <c r="A2546" t="s">
        <v>56</v>
      </c>
      <c r="B2546" s="143">
        <v>44226</v>
      </c>
      <c r="C2546">
        <v>49</v>
      </c>
      <c r="D2546" t="s">
        <v>405</v>
      </c>
      <c r="E2546">
        <v>8</v>
      </c>
    </row>
    <row r="2547" spans="1:5" x14ac:dyDescent="0.3">
      <c r="A2547" t="s">
        <v>56</v>
      </c>
      <c r="B2547" s="143">
        <v>44226</v>
      </c>
      <c r="C2547">
        <v>49</v>
      </c>
      <c r="D2547" t="s">
        <v>406</v>
      </c>
      <c r="E2547">
        <v>198771</v>
      </c>
    </row>
    <row r="2548" spans="1:5" x14ac:dyDescent="0.3">
      <c r="A2548" t="s">
        <v>56</v>
      </c>
      <c r="B2548" s="143">
        <v>44226</v>
      </c>
      <c r="C2548">
        <v>49</v>
      </c>
      <c r="D2548" t="s">
        <v>407</v>
      </c>
      <c r="E2548">
        <v>23856</v>
      </c>
    </row>
    <row r="2549" spans="1:5" x14ac:dyDescent="0.3">
      <c r="A2549" t="s">
        <v>56</v>
      </c>
      <c r="B2549" s="143">
        <v>44226</v>
      </c>
      <c r="C2549">
        <v>49</v>
      </c>
      <c r="D2549" t="s">
        <v>408</v>
      </c>
      <c r="E2549">
        <v>21321</v>
      </c>
    </row>
    <row r="2550" spans="1:5" x14ac:dyDescent="0.3">
      <c r="A2550" t="s">
        <v>56</v>
      </c>
      <c r="B2550" s="143">
        <v>44226</v>
      </c>
      <c r="C2550">
        <v>49</v>
      </c>
      <c r="D2550" t="s">
        <v>409</v>
      </c>
      <c r="E2550">
        <v>6287</v>
      </c>
    </row>
    <row r="2551" spans="1:5" x14ac:dyDescent="0.3">
      <c r="A2551" t="s">
        <v>56</v>
      </c>
      <c r="B2551" s="143">
        <v>44226</v>
      </c>
      <c r="C2551">
        <v>49</v>
      </c>
      <c r="D2551" t="s">
        <v>410</v>
      </c>
      <c r="E2551">
        <v>953</v>
      </c>
    </row>
    <row r="2552" spans="1:5" x14ac:dyDescent="0.3">
      <c r="A2552" t="s">
        <v>56</v>
      </c>
      <c r="B2552" s="143">
        <v>44226</v>
      </c>
      <c r="C2552">
        <v>49</v>
      </c>
      <c r="D2552" t="s">
        <v>411</v>
      </c>
      <c r="E2552">
        <v>32</v>
      </c>
    </row>
    <row r="2553" spans="1:5" x14ac:dyDescent="0.3">
      <c r="A2553" t="s">
        <v>61</v>
      </c>
      <c r="B2553" s="143">
        <v>44226</v>
      </c>
      <c r="C2553">
        <v>49</v>
      </c>
      <c r="D2553" t="s">
        <v>402</v>
      </c>
      <c r="E2553">
        <v>2</v>
      </c>
    </row>
    <row r="2554" spans="1:5" x14ac:dyDescent="0.3">
      <c r="A2554" t="s">
        <v>61</v>
      </c>
      <c r="B2554" s="143">
        <v>44226</v>
      </c>
      <c r="C2554">
        <v>49</v>
      </c>
      <c r="D2554" t="s">
        <v>403</v>
      </c>
      <c r="E2554">
        <v>2</v>
      </c>
    </row>
    <row r="2555" spans="1:5" x14ac:dyDescent="0.3">
      <c r="A2555" t="s">
        <v>61</v>
      </c>
      <c r="B2555" s="143">
        <v>44226</v>
      </c>
      <c r="C2555">
        <v>49</v>
      </c>
      <c r="D2555" t="s">
        <v>406</v>
      </c>
      <c r="E2555">
        <v>2</v>
      </c>
    </row>
    <row r="2556" spans="1:5" x14ac:dyDescent="0.3">
      <c r="A2556" t="s">
        <v>61</v>
      </c>
      <c r="B2556" s="143">
        <v>44226</v>
      </c>
      <c r="C2556">
        <v>49</v>
      </c>
      <c r="D2556" t="s">
        <v>408</v>
      </c>
      <c r="E2556">
        <v>2</v>
      </c>
    </row>
    <row r="2557" spans="1:5" x14ac:dyDescent="0.3">
      <c r="A2557" t="s">
        <v>54</v>
      </c>
      <c r="B2557" s="143">
        <v>44282</v>
      </c>
      <c r="C2557">
        <v>49</v>
      </c>
      <c r="D2557" t="s">
        <v>400</v>
      </c>
      <c r="E2557">
        <v>57321177.200000003</v>
      </c>
    </row>
    <row r="2558" spans="1:5" x14ac:dyDescent="0.3">
      <c r="A2558" t="s">
        <v>54</v>
      </c>
      <c r="B2558" s="143">
        <v>44282</v>
      </c>
      <c r="C2558">
        <v>49</v>
      </c>
      <c r="D2558" t="s">
        <v>401</v>
      </c>
      <c r="E2558">
        <v>3150360.98</v>
      </c>
    </row>
    <row r="2559" spans="1:5" x14ac:dyDescent="0.3">
      <c r="A2559" t="s">
        <v>54</v>
      </c>
      <c r="B2559" s="143">
        <v>44282</v>
      </c>
      <c r="C2559">
        <v>49</v>
      </c>
      <c r="D2559" t="s">
        <v>402</v>
      </c>
      <c r="E2559">
        <v>11695611.050000001</v>
      </c>
    </row>
    <row r="2560" spans="1:5" x14ac:dyDescent="0.3">
      <c r="A2560" t="s">
        <v>54</v>
      </c>
      <c r="B2560" s="143">
        <v>44282</v>
      </c>
      <c r="C2560">
        <v>49</v>
      </c>
      <c r="D2560" t="s">
        <v>403</v>
      </c>
      <c r="E2560">
        <v>19983619.93</v>
      </c>
    </row>
    <row r="2561" spans="1:5" x14ac:dyDescent="0.3">
      <c r="A2561" t="s">
        <v>54</v>
      </c>
      <c r="B2561" s="143">
        <v>44282</v>
      </c>
      <c r="C2561">
        <v>49</v>
      </c>
      <c r="D2561" t="s">
        <v>404</v>
      </c>
      <c r="E2561">
        <v>25225636.960000001</v>
      </c>
    </row>
    <row r="2562" spans="1:5" x14ac:dyDescent="0.3">
      <c r="A2562" t="s">
        <v>54</v>
      </c>
      <c r="B2562" s="143">
        <v>44282</v>
      </c>
      <c r="C2562">
        <v>49</v>
      </c>
      <c r="D2562" t="s">
        <v>405</v>
      </c>
      <c r="E2562">
        <v>37205.480000000003</v>
      </c>
    </row>
    <row r="2563" spans="1:5" x14ac:dyDescent="0.3">
      <c r="A2563" t="s">
        <v>54</v>
      </c>
      <c r="B2563" s="143">
        <v>44282</v>
      </c>
      <c r="C2563">
        <v>49</v>
      </c>
      <c r="D2563" t="s">
        <v>406</v>
      </c>
      <c r="E2563">
        <v>42093415.75</v>
      </c>
    </row>
    <row r="2564" spans="1:5" x14ac:dyDescent="0.3">
      <c r="A2564" t="s">
        <v>54</v>
      </c>
      <c r="B2564" s="143">
        <v>44282</v>
      </c>
      <c r="C2564">
        <v>49</v>
      </c>
      <c r="D2564" t="s">
        <v>407</v>
      </c>
      <c r="E2564">
        <v>1979760.57</v>
      </c>
    </row>
    <row r="2565" spans="1:5" x14ac:dyDescent="0.3">
      <c r="A2565" t="s">
        <v>54</v>
      </c>
      <c r="B2565" s="143">
        <v>44282</v>
      </c>
      <c r="C2565">
        <v>49</v>
      </c>
      <c r="D2565" t="s">
        <v>408</v>
      </c>
      <c r="E2565">
        <v>6075236.54</v>
      </c>
    </row>
    <row r="2566" spans="1:5" x14ac:dyDescent="0.3">
      <c r="A2566" t="s">
        <v>54</v>
      </c>
      <c r="B2566" s="143">
        <v>44282</v>
      </c>
      <c r="C2566">
        <v>49</v>
      </c>
      <c r="D2566" t="s">
        <v>409</v>
      </c>
      <c r="E2566">
        <v>7794204.3600000003</v>
      </c>
    </row>
    <row r="2567" spans="1:5" x14ac:dyDescent="0.3">
      <c r="A2567" t="s">
        <v>54</v>
      </c>
      <c r="B2567" s="143">
        <v>44282</v>
      </c>
      <c r="C2567">
        <v>49</v>
      </c>
      <c r="D2567" t="s">
        <v>410</v>
      </c>
      <c r="E2567">
        <v>6860468.6699999999</v>
      </c>
    </row>
    <row r="2568" spans="1:5" x14ac:dyDescent="0.3">
      <c r="A2568" t="s">
        <v>54</v>
      </c>
      <c r="B2568" s="143">
        <v>44282</v>
      </c>
      <c r="C2568">
        <v>49</v>
      </c>
      <c r="D2568" t="s">
        <v>411</v>
      </c>
      <c r="E2568">
        <v>1853.45</v>
      </c>
    </row>
    <row r="2569" spans="1:5" x14ac:dyDescent="0.3">
      <c r="A2569" t="s">
        <v>55</v>
      </c>
      <c r="B2569" s="143">
        <v>44282</v>
      </c>
      <c r="C2569">
        <v>49</v>
      </c>
      <c r="D2569" t="s">
        <v>400</v>
      </c>
      <c r="E2569">
        <v>61620218.119999997</v>
      </c>
    </row>
    <row r="2570" spans="1:5" x14ac:dyDescent="0.3">
      <c r="A2570" t="s">
        <v>55</v>
      </c>
      <c r="B2570" s="143">
        <v>44282</v>
      </c>
      <c r="C2570">
        <v>49</v>
      </c>
      <c r="D2570" t="s">
        <v>401</v>
      </c>
      <c r="E2570">
        <v>3067578.62</v>
      </c>
    </row>
    <row r="2571" spans="1:5" x14ac:dyDescent="0.3">
      <c r="A2571" t="s">
        <v>55</v>
      </c>
      <c r="B2571" s="143">
        <v>44282</v>
      </c>
      <c r="C2571">
        <v>49</v>
      </c>
      <c r="D2571" t="s">
        <v>402</v>
      </c>
      <c r="E2571">
        <v>12694277.310000001</v>
      </c>
    </row>
    <row r="2572" spans="1:5" x14ac:dyDescent="0.3">
      <c r="A2572" t="s">
        <v>55</v>
      </c>
      <c r="B2572" s="143">
        <v>44282</v>
      </c>
      <c r="C2572">
        <v>49</v>
      </c>
      <c r="D2572" t="s">
        <v>403</v>
      </c>
      <c r="E2572">
        <v>21215270.329999998</v>
      </c>
    </row>
    <row r="2573" spans="1:5" x14ac:dyDescent="0.3">
      <c r="A2573" t="s">
        <v>55</v>
      </c>
      <c r="B2573" s="143">
        <v>44282</v>
      </c>
      <c r="C2573">
        <v>49</v>
      </c>
      <c r="D2573" t="s">
        <v>404</v>
      </c>
      <c r="E2573">
        <v>24691259.059999999</v>
      </c>
    </row>
    <row r="2574" spans="1:5" x14ac:dyDescent="0.3">
      <c r="A2574" t="s">
        <v>55</v>
      </c>
      <c r="B2574" s="143">
        <v>44282</v>
      </c>
      <c r="C2574">
        <v>49</v>
      </c>
      <c r="D2574" t="s">
        <v>405</v>
      </c>
      <c r="E2574">
        <v>54017.37</v>
      </c>
    </row>
    <row r="2575" spans="1:5" x14ac:dyDescent="0.3">
      <c r="A2575" t="s">
        <v>55</v>
      </c>
      <c r="B2575" s="143">
        <v>44282</v>
      </c>
      <c r="C2575">
        <v>49</v>
      </c>
      <c r="D2575" t="s">
        <v>406</v>
      </c>
      <c r="E2575">
        <v>44552787.350000001</v>
      </c>
    </row>
    <row r="2576" spans="1:5" x14ac:dyDescent="0.3">
      <c r="A2576" t="s">
        <v>55</v>
      </c>
      <c r="B2576" s="143">
        <v>44282</v>
      </c>
      <c r="C2576">
        <v>49</v>
      </c>
      <c r="D2576" t="s">
        <v>407</v>
      </c>
      <c r="E2576">
        <v>1937584.36</v>
      </c>
    </row>
    <row r="2577" spans="1:5" x14ac:dyDescent="0.3">
      <c r="A2577" t="s">
        <v>55</v>
      </c>
      <c r="B2577" s="143">
        <v>44282</v>
      </c>
      <c r="C2577">
        <v>49</v>
      </c>
      <c r="D2577" t="s">
        <v>408</v>
      </c>
      <c r="E2577">
        <v>7325644.3099999996</v>
      </c>
    </row>
    <row r="2578" spans="1:5" x14ac:dyDescent="0.3">
      <c r="A2578" t="s">
        <v>55</v>
      </c>
      <c r="B2578" s="143">
        <v>44282</v>
      </c>
      <c r="C2578">
        <v>49</v>
      </c>
      <c r="D2578" t="s">
        <v>409</v>
      </c>
      <c r="E2578">
        <v>9117029.9100000001</v>
      </c>
    </row>
    <row r="2579" spans="1:5" x14ac:dyDescent="0.3">
      <c r="A2579" t="s">
        <v>55</v>
      </c>
      <c r="B2579" s="143">
        <v>44282</v>
      </c>
      <c r="C2579">
        <v>49</v>
      </c>
      <c r="D2579" t="s">
        <v>410</v>
      </c>
      <c r="E2579">
        <v>6611908.4299999997</v>
      </c>
    </row>
    <row r="2580" spans="1:5" x14ac:dyDescent="0.3">
      <c r="A2580" t="s">
        <v>55</v>
      </c>
      <c r="B2580" s="143">
        <v>44282</v>
      </c>
      <c r="C2580">
        <v>49</v>
      </c>
      <c r="D2580" t="s">
        <v>411</v>
      </c>
      <c r="E2580">
        <v>1983.24</v>
      </c>
    </row>
    <row r="2581" spans="1:5" x14ac:dyDescent="0.3">
      <c r="A2581" t="s">
        <v>56</v>
      </c>
      <c r="B2581" s="143">
        <v>44282</v>
      </c>
      <c r="C2581">
        <v>49</v>
      </c>
      <c r="D2581" t="s">
        <v>400</v>
      </c>
      <c r="E2581">
        <v>450171</v>
      </c>
    </row>
    <row r="2582" spans="1:5" x14ac:dyDescent="0.3">
      <c r="A2582" t="s">
        <v>56</v>
      </c>
      <c r="B2582" s="143">
        <v>44282</v>
      </c>
      <c r="C2582">
        <v>49</v>
      </c>
      <c r="D2582" t="s">
        <v>401</v>
      </c>
      <c r="E2582">
        <v>34522</v>
      </c>
    </row>
    <row r="2583" spans="1:5" x14ac:dyDescent="0.3">
      <c r="A2583" t="s">
        <v>56</v>
      </c>
      <c r="B2583" s="143">
        <v>44282</v>
      </c>
      <c r="C2583">
        <v>49</v>
      </c>
      <c r="D2583" t="s">
        <v>402</v>
      </c>
      <c r="E2583">
        <v>60847</v>
      </c>
    </row>
    <row r="2584" spans="1:5" x14ac:dyDescent="0.3">
      <c r="A2584" t="s">
        <v>56</v>
      </c>
      <c r="B2584" s="143">
        <v>44282</v>
      </c>
      <c r="C2584">
        <v>49</v>
      </c>
      <c r="D2584" t="s">
        <v>403</v>
      </c>
      <c r="E2584">
        <v>11555</v>
      </c>
    </row>
    <row r="2585" spans="1:5" x14ac:dyDescent="0.3">
      <c r="A2585" t="s">
        <v>56</v>
      </c>
      <c r="B2585" s="143">
        <v>44282</v>
      </c>
      <c r="C2585">
        <v>49</v>
      </c>
      <c r="D2585" t="s">
        <v>404</v>
      </c>
      <c r="E2585">
        <v>1653</v>
      </c>
    </row>
    <row r="2586" spans="1:5" x14ac:dyDescent="0.3">
      <c r="A2586" t="s">
        <v>56</v>
      </c>
      <c r="B2586" s="143">
        <v>44282</v>
      </c>
      <c r="C2586">
        <v>49</v>
      </c>
      <c r="D2586" t="s">
        <v>405</v>
      </c>
      <c r="E2586">
        <v>8</v>
      </c>
    </row>
    <row r="2587" spans="1:5" x14ac:dyDescent="0.3">
      <c r="A2587" t="s">
        <v>56</v>
      </c>
      <c r="B2587" s="143">
        <v>44282</v>
      </c>
      <c r="C2587">
        <v>49</v>
      </c>
      <c r="D2587" t="s">
        <v>406</v>
      </c>
      <c r="E2587">
        <v>245426</v>
      </c>
    </row>
    <row r="2588" spans="1:5" x14ac:dyDescent="0.3">
      <c r="A2588" t="s">
        <v>56</v>
      </c>
      <c r="B2588" s="143">
        <v>44282</v>
      </c>
      <c r="C2588">
        <v>49</v>
      </c>
      <c r="D2588" t="s">
        <v>407</v>
      </c>
      <c r="E2588">
        <v>24214</v>
      </c>
    </row>
    <row r="2589" spans="1:5" x14ac:dyDescent="0.3">
      <c r="A2589" t="s">
        <v>56</v>
      </c>
      <c r="B2589" s="143">
        <v>44282</v>
      </c>
      <c r="C2589">
        <v>49</v>
      </c>
      <c r="D2589" t="s">
        <v>408</v>
      </c>
      <c r="E2589">
        <v>21648</v>
      </c>
    </row>
    <row r="2590" spans="1:5" x14ac:dyDescent="0.3">
      <c r="A2590" t="s">
        <v>56</v>
      </c>
      <c r="B2590" s="143">
        <v>44282</v>
      </c>
      <c r="C2590">
        <v>49</v>
      </c>
      <c r="D2590" t="s">
        <v>409</v>
      </c>
      <c r="E2590">
        <v>6216</v>
      </c>
    </row>
    <row r="2591" spans="1:5" x14ac:dyDescent="0.3">
      <c r="A2591" t="s">
        <v>56</v>
      </c>
      <c r="B2591" s="143">
        <v>44282</v>
      </c>
      <c r="C2591">
        <v>49</v>
      </c>
      <c r="D2591" t="s">
        <v>410</v>
      </c>
      <c r="E2591">
        <v>1019</v>
      </c>
    </row>
    <row r="2592" spans="1:5" x14ac:dyDescent="0.3">
      <c r="A2592" t="s">
        <v>56</v>
      </c>
      <c r="B2592" s="143">
        <v>44282</v>
      </c>
      <c r="C2592">
        <v>49</v>
      </c>
      <c r="D2592" t="s">
        <v>411</v>
      </c>
      <c r="E2592">
        <v>35</v>
      </c>
    </row>
    <row r="2593" spans="1:5" x14ac:dyDescent="0.3">
      <c r="A2593" t="s">
        <v>61</v>
      </c>
      <c r="B2593" s="143">
        <v>44282</v>
      </c>
      <c r="C2593">
        <v>49</v>
      </c>
      <c r="D2593" t="s">
        <v>402</v>
      </c>
      <c r="E2593">
        <v>3</v>
      </c>
    </row>
    <row r="2594" spans="1:5" x14ac:dyDescent="0.3">
      <c r="A2594" t="s">
        <v>61</v>
      </c>
      <c r="B2594" s="143">
        <v>44282</v>
      </c>
      <c r="C2594">
        <v>49</v>
      </c>
      <c r="D2594" t="s">
        <v>403</v>
      </c>
      <c r="E2594">
        <v>2</v>
      </c>
    </row>
    <row r="2595" spans="1:5" x14ac:dyDescent="0.3">
      <c r="A2595" t="s">
        <v>61</v>
      </c>
      <c r="B2595" s="143">
        <v>44282</v>
      </c>
      <c r="C2595">
        <v>49</v>
      </c>
      <c r="D2595" t="s">
        <v>408</v>
      </c>
      <c r="E2595">
        <v>8</v>
      </c>
    </row>
    <row r="2596" spans="1:5" x14ac:dyDescent="0.3">
      <c r="A2596" t="s">
        <v>61</v>
      </c>
      <c r="B2596" s="143">
        <v>44282</v>
      </c>
      <c r="C2596">
        <v>49</v>
      </c>
      <c r="D2596" t="s">
        <v>409</v>
      </c>
      <c r="E2596">
        <v>3</v>
      </c>
    </row>
    <row r="2597" spans="1:5" x14ac:dyDescent="0.3">
      <c r="A2597" t="s">
        <v>54</v>
      </c>
      <c r="B2597" s="143">
        <v>44310</v>
      </c>
      <c r="C2597">
        <v>49</v>
      </c>
      <c r="D2597" t="s">
        <v>400</v>
      </c>
      <c r="E2597">
        <v>45709882.789999999</v>
      </c>
    </row>
    <row r="2598" spans="1:5" x14ac:dyDescent="0.3">
      <c r="A2598" t="s">
        <v>54</v>
      </c>
      <c r="B2598" s="143">
        <v>44310</v>
      </c>
      <c r="C2598">
        <v>49</v>
      </c>
      <c r="D2598" t="s">
        <v>401</v>
      </c>
      <c r="E2598">
        <v>2672965.19</v>
      </c>
    </row>
    <row r="2599" spans="1:5" x14ac:dyDescent="0.3">
      <c r="A2599" t="s">
        <v>54</v>
      </c>
      <c r="B2599" s="143">
        <v>44310</v>
      </c>
      <c r="C2599">
        <v>49</v>
      </c>
      <c r="D2599" t="s">
        <v>402</v>
      </c>
      <c r="E2599">
        <v>9676008.4900000002</v>
      </c>
    </row>
    <row r="2600" spans="1:5" x14ac:dyDescent="0.3">
      <c r="A2600" t="s">
        <v>54</v>
      </c>
      <c r="B2600" s="143">
        <v>44310</v>
      </c>
      <c r="C2600">
        <v>49</v>
      </c>
      <c r="D2600" t="s">
        <v>403</v>
      </c>
      <c r="E2600">
        <v>16639446.460000001</v>
      </c>
    </row>
    <row r="2601" spans="1:5" x14ac:dyDescent="0.3">
      <c r="A2601" t="s">
        <v>54</v>
      </c>
      <c r="B2601" s="143">
        <v>44310</v>
      </c>
      <c r="C2601">
        <v>49</v>
      </c>
      <c r="D2601" t="s">
        <v>404</v>
      </c>
      <c r="E2601">
        <v>20894244.530000001</v>
      </c>
    </row>
    <row r="2602" spans="1:5" x14ac:dyDescent="0.3">
      <c r="A2602" t="s">
        <v>54</v>
      </c>
      <c r="B2602" s="143">
        <v>44310</v>
      </c>
      <c r="C2602">
        <v>49</v>
      </c>
      <c r="D2602" t="s">
        <v>405</v>
      </c>
      <c r="E2602">
        <v>34988.67</v>
      </c>
    </row>
    <row r="2603" spans="1:5" x14ac:dyDescent="0.3">
      <c r="A2603" t="s">
        <v>54</v>
      </c>
      <c r="B2603" s="143">
        <v>44310</v>
      </c>
      <c r="C2603">
        <v>49</v>
      </c>
      <c r="D2603" t="s">
        <v>406</v>
      </c>
      <c r="E2603">
        <v>26949852.600000001</v>
      </c>
    </row>
    <row r="2604" spans="1:5" x14ac:dyDescent="0.3">
      <c r="A2604" t="s">
        <v>54</v>
      </c>
      <c r="B2604" s="143">
        <v>44310</v>
      </c>
      <c r="C2604">
        <v>49</v>
      </c>
      <c r="D2604" t="s">
        <v>407</v>
      </c>
      <c r="E2604">
        <v>1436681.46</v>
      </c>
    </row>
    <row r="2605" spans="1:5" x14ac:dyDescent="0.3">
      <c r="A2605" t="s">
        <v>54</v>
      </c>
      <c r="B2605" s="143">
        <v>44310</v>
      </c>
      <c r="C2605">
        <v>49</v>
      </c>
      <c r="D2605" t="s">
        <v>408</v>
      </c>
      <c r="E2605">
        <v>3499885.42</v>
      </c>
    </row>
    <row r="2606" spans="1:5" x14ac:dyDescent="0.3">
      <c r="A2606" t="s">
        <v>54</v>
      </c>
      <c r="B2606" s="143">
        <v>44310</v>
      </c>
      <c r="C2606">
        <v>49</v>
      </c>
      <c r="D2606" t="s">
        <v>409</v>
      </c>
      <c r="E2606">
        <v>6075485.4100000001</v>
      </c>
    </row>
    <row r="2607" spans="1:5" x14ac:dyDescent="0.3">
      <c r="A2607" t="s">
        <v>54</v>
      </c>
      <c r="B2607" s="143">
        <v>44310</v>
      </c>
      <c r="C2607">
        <v>49</v>
      </c>
      <c r="D2607" t="s">
        <v>410</v>
      </c>
      <c r="E2607">
        <v>4670643.4800000004</v>
      </c>
    </row>
    <row r="2608" spans="1:5" x14ac:dyDescent="0.3">
      <c r="A2608" t="s">
        <v>54</v>
      </c>
      <c r="B2608" s="143">
        <v>44310</v>
      </c>
      <c r="C2608">
        <v>49</v>
      </c>
      <c r="D2608" t="s">
        <v>411</v>
      </c>
      <c r="E2608">
        <v>13498.74</v>
      </c>
    </row>
    <row r="2609" spans="1:5" x14ac:dyDescent="0.3">
      <c r="A2609" t="s">
        <v>55</v>
      </c>
      <c r="B2609" s="143">
        <v>44310</v>
      </c>
      <c r="C2609">
        <v>49</v>
      </c>
      <c r="D2609" t="s">
        <v>400</v>
      </c>
      <c r="E2609">
        <v>47626763.899999999</v>
      </c>
    </row>
    <row r="2610" spans="1:5" x14ac:dyDescent="0.3">
      <c r="A2610" t="s">
        <v>55</v>
      </c>
      <c r="B2610" s="143">
        <v>44310</v>
      </c>
      <c r="C2610">
        <v>49</v>
      </c>
      <c r="D2610" t="s">
        <v>401</v>
      </c>
      <c r="E2610">
        <v>2455183.25</v>
      </c>
    </row>
    <row r="2611" spans="1:5" x14ac:dyDescent="0.3">
      <c r="A2611" t="s">
        <v>55</v>
      </c>
      <c r="B2611" s="143">
        <v>44310</v>
      </c>
      <c r="C2611">
        <v>49</v>
      </c>
      <c r="D2611" t="s">
        <v>402</v>
      </c>
      <c r="E2611">
        <v>9815154.8900000006</v>
      </c>
    </row>
    <row r="2612" spans="1:5" x14ac:dyDescent="0.3">
      <c r="A2612" t="s">
        <v>55</v>
      </c>
      <c r="B2612" s="143">
        <v>44310</v>
      </c>
      <c r="C2612">
        <v>49</v>
      </c>
      <c r="D2612" t="s">
        <v>403</v>
      </c>
      <c r="E2612">
        <v>15976881.550000001</v>
      </c>
    </row>
    <row r="2613" spans="1:5" x14ac:dyDescent="0.3">
      <c r="A2613" t="s">
        <v>55</v>
      </c>
      <c r="B2613" s="143">
        <v>44310</v>
      </c>
      <c r="C2613">
        <v>49</v>
      </c>
      <c r="D2613" t="s">
        <v>404</v>
      </c>
      <c r="E2613">
        <v>20684997.870000001</v>
      </c>
    </row>
    <row r="2614" spans="1:5" x14ac:dyDescent="0.3">
      <c r="A2614" t="s">
        <v>55</v>
      </c>
      <c r="B2614" s="143">
        <v>44310</v>
      </c>
      <c r="C2614">
        <v>49</v>
      </c>
      <c r="D2614" t="s">
        <v>405</v>
      </c>
      <c r="E2614">
        <v>37205.57</v>
      </c>
    </row>
    <row r="2615" spans="1:5" x14ac:dyDescent="0.3">
      <c r="A2615" t="s">
        <v>55</v>
      </c>
      <c r="B2615" s="143">
        <v>44310</v>
      </c>
      <c r="C2615">
        <v>49</v>
      </c>
      <c r="D2615" t="s">
        <v>406</v>
      </c>
      <c r="E2615">
        <v>31262028.739999998</v>
      </c>
    </row>
    <row r="2616" spans="1:5" x14ac:dyDescent="0.3">
      <c r="A2616" t="s">
        <v>55</v>
      </c>
      <c r="B2616" s="143">
        <v>44310</v>
      </c>
      <c r="C2616">
        <v>49</v>
      </c>
      <c r="D2616" t="s">
        <v>407</v>
      </c>
      <c r="E2616">
        <v>1902806.12</v>
      </c>
    </row>
    <row r="2617" spans="1:5" x14ac:dyDescent="0.3">
      <c r="A2617" t="s">
        <v>55</v>
      </c>
      <c r="B2617" s="143">
        <v>44310</v>
      </c>
      <c r="C2617">
        <v>49</v>
      </c>
      <c r="D2617" t="s">
        <v>408</v>
      </c>
      <c r="E2617">
        <v>4584289.5</v>
      </c>
    </row>
    <row r="2618" spans="1:5" x14ac:dyDescent="0.3">
      <c r="A2618" t="s">
        <v>55</v>
      </c>
      <c r="B2618" s="143">
        <v>44310</v>
      </c>
      <c r="C2618">
        <v>49</v>
      </c>
      <c r="D2618" t="s">
        <v>409</v>
      </c>
      <c r="E2618">
        <v>6197913.0099999998</v>
      </c>
    </row>
    <row r="2619" spans="1:5" x14ac:dyDescent="0.3">
      <c r="A2619" t="s">
        <v>55</v>
      </c>
      <c r="B2619" s="143">
        <v>44310</v>
      </c>
      <c r="C2619">
        <v>49</v>
      </c>
      <c r="D2619" t="s">
        <v>410</v>
      </c>
      <c r="E2619">
        <v>5474126.1900000004</v>
      </c>
    </row>
    <row r="2620" spans="1:5" x14ac:dyDescent="0.3">
      <c r="A2620" t="s">
        <v>55</v>
      </c>
      <c r="B2620" s="143">
        <v>44310</v>
      </c>
      <c r="C2620">
        <v>49</v>
      </c>
      <c r="D2620" t="s">
        <v>411</v>
      </c>
      <c r="E2620">
        <v>1896.01</v>
      </c>
    </row>
    <row r="2621" spans="1:5" x14ac:dyDescent="0.3">
      <c r="A2621" t="s">
        <v>56</v>
      </c>
      <c r="B2621" s="143">
        <v>44310</v>
      </c>
      <c r="C2621">
        <v>49</v>
      </c>
      <c r="D2621" t="s">
        <v>400</v>
      </c>
      <c r="E2621">
        <v>380379</v>
      </c>
    </row>
    <row r="2622" spans="1:5" x14ac:dyDescent="0.3">
      <c r="A2622" t="s">
        <v>56</v>
      </c>
      <c r="B2622" s="143">
        <v>44310</v>
      </c>
      <c r="C2622">
        <v>49</v>
      </c>
      <c r="D2622" t="s">
        <v>401</v>
      </c>
      <c r="E2622">
        <v>28040</v>
      </c>
    </row>
    <row r="2623" spans="1:5" x14ac:dyDescent="0.3">
      <c r="A2623" t="s">
        <v>56</v>
      </c>
      <c r="B2623" s="143">
        <v>44310</v>
      </c>
      <c r="C2623">
        <v>49</v>
      </c>
      <c r="D2623" t="s">
        <v>402</v>
      </c>
      <c r="E2623">
        <v>50081</v>
      </c>
    </row>
    <row r="2624" spans="1:5" x14ac:dyDescent="0.3">
      <c r="A2624" t="s">
        <v>56</v>
      </c>
      <c r="B2624" s="143">
        <v>44310</v>
      </c>
      <c r="C2624">
        <v>49</v>
      </c>
      <c r="D2624" t="s">
        <v>403</v>
      </c>
      <c r="E2624">
        <v>9132</v>
      </c>
    </row>
    <row r="2625" spans="1:5" x14ac:dyDescent="0.3">
      <c r="A2625" t="s">
        <v>56</v>
      </c>
      <c r="B2625" s="143">
        <v>44310</v>
      </c>
      <c r="C2625">
        <v>49</v>
      </c>
      <c r="D2625" t="s">
        <v>404</v>
      </c>
      <c r="E2625">
        <v>1342</v>
      </c>
    </row>
    <row r="2626" spans="1:5" x14ac:dyDescent="0.3">
      <c r="A2626" t="s">
        <v>56</v>
      </c>
      <c r="B2626" s="143">
        <v>44310</v>
      </c>
      <c r="C2626">
        <v>49</v>
      </c>
      <c r="D2626" t="s">
        <v>405</v>
      </c>
      <c r="E2626">
        <v>4</v>
      </c>
    </row>
    <row r="2627" spans="1:5" x14ac:dyDescent="0.3">
      <c r="A2627" t="s">
        <v>56</v>
      </c>
      <c r="B2627" s="143">
        <v>44310</v>
      </c>
      <c r="C2627">
        <v>49</v>
      </c>
      <c r="D2627" t="s">
        <v>406</v>
      </c>
      <c r="E2627">
        <v>200871</v>
      </c>
    </row>
    <row r="2628" spans="1:5" x14ac:dyDescent="0.3">
      <c r="A2628" t="s">
        <v>56</v>
      </c>
      <c r="B2628" s="143">
        <v>44310</v>
      </c>
      <c r="C2628">
        <v>49</v>
      </c>
      <c r="D2628" t="s">
        <v>407</v>
      </c>
      <c r="E2628">
        <v>22066</v>
      </c>
    </row>
    <row r="2629" spans="1:5" x14ac:dyDescent="0.3">
      <c r="A2629" t="s">
        <v>56</v>
      </c>
      <c r="B2629" s="143">
        <v>44310</v>
      </c>
      <c r="C2629">
        <v>49</v>
      </c>
      <c r="D2629" t="s">
        <v>408</v>
      </c>
      <c r="E2629">
        <v>17427</v>
      </c>
    </row>
    <row r="2630" spans="1:5" x14ac:dyDescent="0.3">
      <c r="A2630" t="s">
        <v>56</v>
      </c>
      <c r="B2630" s="143">
        <v>44310</v>
      </c>
      <c r="C2630">
        <v>49</v>
      </c>
      <c r="D2630" t="s">
        <v>409</v>
      </c>
      <c r="E2630">
        <v>5008</v>
      </c>
    </row>
    <row r="2631" spans="1:5" x14ac:dyDescent="0.3">
      <c r="A2631" t="s">
        <v>56</v>
      </c>
      <c r="B2631" s="143">
        <v>44310</v>
      </c>
      <c r="C2631">
        <v>49</v>
      </c>
      <c r="D2631" t="s">
        <v>410</v>
      </c>
      <c r="E2631">
        <v>853</v>
      </c>
    </row>
    <row r="2632" spans="1:5" x14ac:dyDescent="0.3">
      <c r="A2632" t="s">
        <v>56</v>
      </c>
      <c r="B2632" s="143">
        <v>44310</v>
      </c>
      <c r="C2632">
        <v>49</v>
      </c>
      <c r="D2632" t="s">
        <v>411</v>
      </c>
      <c r="E2632">
        <v>34</v>
      </c>
    </row>
    <row r="2633" spans="1:5" x14ac:dyDescent="0.3">
      <c r="A2633" t="s">
        <v>61</v>
      </c>
      <c r="B2633" s="143">
        <v>44310</v>
      </c>
      <c r="C2633">
        <v>49</v>
      </c>
      <c r="D2633" t="s">
        <v>402</v>
      </c>
      <c r="E2633">
        <v>2</v>
      </c>
    </row>
    <row r="2634" spans="1:5" x14ac:dyDescent="0.3">
      <c r="A2634" t="s">
        <v>61</v>
      </c>
      <c r="B2634" s="143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09375" defaultRowHeight="14.4" x14ac:dyDescent="0.3"/>
  <cols>
    <col min="1" max="1" width="12.44140625" style="182" customWidth="1"/>
    <col min="2" max="2" width="42.6640625" style="180" customWidth="1"/>
    <col min="3" max="3" width="26.109375" style="181" customWidth="1"/>
    <col min="4" max="16384" width="9.109375" style="180"/>
  </cols>
  <sheetData>
    <row r="1" spans="1:4" x14ac:dyDescent="0.3">
      <c r="A1" s="184" t="s">
        <v>188</v>
      </c>
      <c r="B1" s="183" t="s">
        <v>189</v>
      </c>
      <c r="C1" s="178" t="s">
        <v>42</v>
      </c>
      <c r="D1" s="184" t="s">
        <v>188</v>
      </c>
    </row>
    <row r="2" spans="1:4" x14ac:dyDescent="0.3">
      <c r="A2" s="186" t="s">
        <v>535</v>
      </c>
      <c r="B2" s="183" t="s">
        <v>195</v>
      </c>
      <c r="C2" s="178" t="s">
        <v>397</v>
      </c>
      <c r="D2" s="180" t="str">
        <f t="shared" ref="D2:D65" si="0">TRIM(A2)</f>
        <v>1012</v>
      </c>
    </row>
    <row r="3" spans="1:4" x14ac:dyDescent="0.3">
      <c r="A3" s="184">
        <v>1247</v>
      </c>
      <c r="B3" s="183" t="s">
        <v>198</v>
      </c>
      <c r="C3" s="178" t="s">
        <v>397</v>
      </c>
      <c r="D3" s="180" t="str">
        <f t="shared" si="0"/>
        <v>1247</v>
      </c>
    </row>
    <row r="4" spans="1:4" x14ac:dyDescent="0.3">
      <c r="A4" s="184">
        <v>1101</v>
      </c>
      <c r="B4" s="183" t="s">
        <v>196</v>
      </c>
      <c r="C4" s="178" t="s">
        <v>398</v>
      </c>
      <c r="D4" s="180" t="str">
        <f t="shared" si="0"/>
        <v>1101</v>
      </c>
    </row>
    <row r="5" spans="1:4" x14ac:dyDescent="0.3">
      <c r="A5" s="184">
        <v>1301</v>
      </c>
      <c r="B5" s="183" t="s">
        <v>199</v>
      </c>
      <c r="C5" s="178" t="s">
        <v>398</v>
      </c>
      <c r="D5" s="180" t="str">
        <f t="shared" si="0"/>
        <v>1301</v>
      </c>
    </row>
    <row r="6" spans="1:4" x14ac:dyDescent="0.3">
      <c r="A6" s="184">
        <v>2107</v>
      </c>
      <c r="B6" s="183" t="s">
        <v>202</v>
      </c>
      <c r="C6" s="178" t="s">
        <v>394</v>
      </c>
      <c r="D6" s="180" t="str">
        <f t="shared" si="0"/>
        <v>2107</v>
      </c>
    </row>
    <row r="7" spans="1:4" x14ac:dyDescent="0.3">
      <c r="A7" s="184">
        <v>2121</v>
      </c>
      <c r="B7" s="183" t="s">
        <v>203</v>
      </c>
      <c r="C7" s="178" t="s">
        <v>394</v>
      </c>
      <c r="D7" s="180" t="str">
        <f t="shared" si="0"/>
        <v>2121</v>
      </c>
    </row>
    <row r="8" spans="1:4" x14ac:dyDescent="0.3">
      <c r="A8" s="184">
        <v>2131</v>
      </c>
      <c r="B8" s="183" t="s">
        <v>204</v>
      </c>
      <c r="C8" s="178" t="s">
        <v>394</v>
      </c>
      <c r="D8" s="180" t="str">
        <f t="shared" si="0"/>
        <v>2131</v>
      </c>
    </row>
    <row r="9" spans="1:4" x14ac:dyDescent="0.3">
      <c r="A9" s="184">
        <v>2221</v>
      </c>
      <c r="B9" s="183" t="s">
        <v>205</v>
      </c>
      <c r="C9" s="178" t="s">
        <v>395</v>
      </c>
      <c r="D9" s="180" t="str">
        <f t="shared" si="0"/>
        <v>2221</v>
      </c>
    </row>
    <row r="10" spans="1:4" x14ac:dyDescent="0.3">
      <c r="A10" s="184">
        <v>2231</v>
      </c>
      <c r="B10" s="183" t="s">
        <v>206</v>
      </c>
      <c r="C10" s="178" t="s">
        <v>395</v>
      </c>
      <c r="D10" s="180" t="str">
        <f t="shared" si="0"/>
        <v>2231</v>
      </c>
    </row>
    <row r="11" spans="1:4" x14ac:dyDescent="0.3">
      <c r="A11" s="184">
        <v>2237</v>
      </c>
      <c r="B11" s="183" t="s">
        <v>207</v>
      </c>
      <c r="C11" s="178" t="s">
        <v>395</v>
      </c>
      <c r="D11" s="180" t="str">
        <f t="shared" si="0"/>
        <v>2237</v>
      </c>
    </row>
    <row r="12" spans="1:4" x14ac:dyDescent="0.3">
      <c r="A12" s="184" t="s">
        <v>495</v>
      </c>
      <c r="B12" s="183" t="s">
        <v>208</v>
      </c>
      <c r="C12" s="178" t="s">
        <v>395</v>
      </c>
      <c r="D12" s="180" t="str">
        <f t="shared" si="0"/>
        <v>22EN</v>
      </c>
    </row>
    <row r="13" spans="1:4" x14ac:dyDescent="0.3">
      <c r="A13" s="184">
        <v>2321</v>
      </c>
      <c r="B13" s="183" t="s">
        <v>209</v>
      </c>
      <c r="C13" s="178" t="s">
        <v>396</v>
      </c>
      <c r="D13" s="180" t="str">
        <f t="shared" si="0"/>
        <v>2321</v>
      </c>
    </row>
    <row r="14" spans="1:4" x14ac:dyDescent="0.3">
      <c r="A14" s="184">
        <v>2331</v>
      </c>
      <c r="B14" s="183" t="s">
        <v>210</v>
      </c>
      <c r="C14" s="178" t="s">
        <v>396</v>
      </c>
      <c r="D14" s="180" t="str">
        <f t="shared" si="0"/>
        <v>2331</v>
      </c>
    </row>
    <row r="15" spans="1:4" x14ac:dyDescent="0.3">
      <c r="A15" s="184">
        <v>2367</v>
      </c>
      <c r="B15" s="183" t="s">
        <v>211</v>
      </c>
      <c r="C15" s="178" t="s">
        <v>396</v>
      </c>
      <c r="D15" s="180" t="str">
        <f t="shared" si="0"/>
        <v>2367</v>
      </c>
    </row>
    <row r="16" spans="1:4" x14ac:dyDescent="0.3">
      <c r="A16" s="184">
        <v>2421</v>
      </c>
      <c r="B16" s="183" t="s">
        <v>213</v>
      </c>
      <c r="C16" s="178" t="s">
        <v>396</v>
      </c>
      <c r="D16" s="180" t="str">
        <f t="shared" si="0"/>
        <v>2421</v>
      </c>
    </row>
    <row r="17" spans="1:4" x14ac:dyDescent="0.3">
      <c r="A17" s="184">
        <v>2431</v>
      </c>
      <c r="B17" s="183" t="s">
        <v>214</v>
      </c>
      <c r="C17" s="178" t="s">
        <v>396</v>
      </c>
      <c r="D17" s="180" t="str">
        <f t="shared" si="0"/>
        <v>2431</v>
      </c>
    </row>
    <row r="18" spans="1:4" x14ac:dyDescent="0.3">
      <c r="A18" s="184">
        <v>2496</v>
      </c>
      <c r="B18" s="183" t="s">
        <v>215</v>
      </c>
      <c r="C18" s="178" t="s">
        <v>396</v>
      </c>
      <c r="D18" s="180" t="str">
        <f t="shared" si="0"/>
        <v>2496</v>
      </c>
    </row>
    <row r="19" spans="1:4" x14ac:dyDescent="0.3">
      <c r="A19" s="184">
        <v>3321</v>
      </c>
      <c r="B19" s="183" t="s">
        <v>217</v>
      </c>
      <c r="C19" s="178" t="s">
        <v>396</v>
      </c>
      <c r="D19" s="180" t="str">
        <f t="shared" si="0"/>
        <v>3321</v>
      </c>
    </row>
    <row r="20" spans="1:4" x14ac:dyDescent="0.3">
      <c r="A20" s="184">
        <v>3331</v>
      </c>
      <c r="B20" s="183" t="s">
        <v>218</v>
      </c>
      <c r="C20" s="178" t="s">
        <v>396</v>
      </c>
      <c r="D20" s="180" t="str">
        <f t="shared" si="0"/>
        <v>3331</v>
      </c>
    </row>
    <row r="21" spans="1:4" x14ac:dyDescent="0.3">
      <c r="A21" s="184">
        <v>3367</v>
      </c>
      <c r="B21" s="183" t="s">
        <v>219</v>
      </c>
      <c r="C21" s="178" t="s">
        <v>396</v>
      </c>
      <c r="D21" s="180" t="str">
        <f t="shared" si="0"/>
        <v>3367</v>
      </c>
    </row>
    <row r="22" spans="1:4" x14ac:dyDescent="0.3">
      <c r="A22" s="184">
        <v>3421</v>
      </c>
      <c r="B22" s="183" t="s">
        <v>221</v>
      </c>
      <c r="C22" s="178" t="s">
        <v>396</v>
      </c>
      <c r="D22" s="180" t="str">
        <f t="shared" si="0"/>
        <v>3421</v>
      </c>
    </row>
    <row r="23" spans="1:4" x14ac:dyDescent="0.3">
      <c r="A23" s="184">
        <v>3431</v>
      </c>
      <c r="B23" s="183" t="s">
        <v>222</v>
      </c>
      <c r="C23" s="178" t="s">
        <v>396</v>
      </c>
      <c r="D23" s="180" t="str">
        <f t="shared" si="0"/>
        <v>3431</v>
      </c>
    </row>
    <row r="24" spans="1:4" x14ac:dyDescent="0.3">
      <c r="A24" s="184">
        <v>3496</v>
      </c>
      <c r="B24" s="183" t="s">
        <v>223</v>
      </c>
      <c r="C24" s="178" t="s">
        <v>396</v>
      </c>
      <c r="D24" s="180" t="str">
        <f t="shared" si="0"/>
        <v>3496</v>
      </c>
    </row>
    <row r="25" spans="1:4" x14ac:dyDescent="0.3">
      <c r="A25" s="184" t="s">
        <v>569</v>
      </c>
      <c r="B25" s="183" t="s">
        <v>197</v>
      </c>
      <c r="C25" s="178" t="s">
        <v>396</v>
      </c>
      <c r="D25" s="180" t="str">
        <f t="shared" si="0"/>
        <v>11EN</v>
      </c>
    </row>
    <row r="26" spans="1:4" x14ac:dyDescent="0.3">
      <c r="A26" s="184" t="s">
        <v>486</v>
      </c>
      <c r="B26" s="183" t="s">
        <v>200</v>
      </c>
      <c r="C26" s="178" t="s">
        <v>396</v>
      </c>
      <c r="D26" s="180" t="str">
        <f t="shared" si="0"/>
        <v>14EN</v>
      </c>
    </row>
    <row r="27" spans="1:4" x14ac:dyDescent="0.3">
      <c r="A27" s="184" t="s">
        <v>525</v>
      </c>
      <c r="B27" s="183" t="s">
        <v>201</v>
      </c>
      <c r="C27" s="178" t="s">
        <v>396</v>
      </c>
      <c r="D27" s="180" t="str">
        <f t="shared" si="0"/>
        <v>17EN</v>
      </c>
    </row>
    <row r="28" spans="1:4" x14ac:dyDescent="0.3">
      <c r="A28" s="184" t="s">
        <v>518</v>
      </c>
      <c r="B28" s="183" t="s">
        <v>212</v>
      </c>
      <c r="C28" s="178" t="s">
        <v>396</v>
      </c>
      <c r="D28" s="180" t="str">
        <f t="shared" si="0"/>
        <v>23EN</v>
      </c>
    </row>
    <row r="29" spans="1:4" x14ac:dyDescent="0.3">
      <c r="A29" s="184" t="s">
        <v>481</v>
      </c>
      <c r="B29" s="183" t="s">
        <v>216</v>
      </c>
      <c r="C29" s="178" t="s">
        <v>396</v>
      </c>
      <c r="D29" s="180" t="str">
        <f t="shared" si="0"/>
        <v>24EN</v>
      </c>
    </row>
    <row r="30" spans="1:4" x14ac:dyDescent="0.3">
      <c r="A30" s="184" t="s">
        <v>488</v>
      </c>
      <c r="B30" s="183" t="s">
        <v>220</v>
      </c>
      <c r="C30" s="178" t="s">
        <v>396</v>
      </c>
      <c r="D30" s="180" t="str">
        <f t="shared" si="0"/>
        <v>33EN</v>
      </c>
    </row>
    <row r="31" spans="1:4" x14ac:dyDescent="0.3">
      <c r="A31" s="184" t="s">
        <v>500</v>
      </c>
      <c r="B31" s="183" t="s">
        <v>224</v>
      </c>
      <c r="C31" s="178" t="s">
        <v>396</v>
      </c>
      <c r="D31" s="180" t="str">
        <f t="shared" si="0"/>
        <v>34EN</v>
      </c>
    </row>
    <row r="32" spans="1:4" x14ac:dyDescent="0.3">
      <c r="A32" s="184" t="s">
        <v>568</v>
      </c>
      <c r="B32" s="183" t="s">
        <v>227</v>
      </c>
      <c r="C32" s="178" t="s">
        <v>396</v>
      </c>
      <c r="D32" s="180" t="str">
        <f t="shared" si="0"/>
        <v>55EN</v>
      </c>
    </row>
    <row r="33" spans="1:4" x14ac:dyDescent="0.3">
      <c r="A33" s="184" t="s">
        <v>567</v>
      </c>
      <c r="B33" s="183" t="s">
        <v>228</v>
      </c>
      <c r="C33" s="178" t="s">
        <v>396</v>
      </c>
      <c r="D33" s="180" t="str">
        <f t="shared" si="0"/>
        <v>58ENLH</v>
      </c>
    </row>
    <row r="34" spans="1:4" x14ac:dyDescent="0.3">
      <c r="A34" s="184" t="s">
        <v>566</v>
      </c>
      <c r="B34" s="183" t="s">
        <v>229</v>
      </c>
      <c r="C34" s="178" t="s">
        <v>396</v>
      </c>
      <c r="D34" s="180" t="str">
        <f t="shared" si="0"/>
        <v>58ENLL</v>
      </c>
    </row>
    <row r="35" spans="1:4" x14ac:dyDescent="0.3">
      <c r="A35" s="184" t="s">
        <v>565</v>
      </c>
      <c r="B35" s="183" t="s">
        <v>230</v>
      </c>
      <c r="C35" s="178" t="s">
        <v>396</v>
      </c>
      <c r="D35" s="180" t="str">
        <f t="shared" si="0"/>
        <v>58ENXLH</v>
      </c>
    </row>
    <row r="36" spans="1:4" x14ac:dyDescent="0.3">
      <c r="A36" s="184" t="s">
        <v>564</v>
      </c>
      <c r="B36" s="183" t="s">
        <v>231</v>
      </c>
      <c r="C36" s="178" t="s">
        <v>396</v>
      </c>
      <c r="D36" s="180" t="str">
        <f t="shared" si="0"/>
        <v>58ENXLL</v>
      </c>
    </row>
    <row r="37" spans="1:4" x14ac:dyDescent="0.3">
      <c r="A37" s="184" t="s">
        <v>563</v>
      </c>
      <c r="B37" s="183" t="s">
        <v>232</v>
      </c>
      <c r="C37" s="178" t="s">
        <v>396</v>
      </c>
      <c r="D37" s="180" t="str">
        <f t="shared" si="0"/>
        <v>71EN</v>
      </c>
    </row>
    <row r="38" spans="1:4" x14ac:dyDescent="0.3">
      <c r="A38" s="184" t="s">
        <v>521</v>
      </c>
      <c r="B38" s="183" t="s">
        <v>233</v>
      </c>
      <c r="C38" s="178" t="s">
        <v>396</v>
      </c>
      <c r="D38" s="180" t="str">
        <f t="shared" si="0"/>
        <v>74EN</v>
      </c>
    </row>
    <row r="39" spans="1:4" x14ac:dyDescent="0.3">
      <c r="A39" s="184" t="s">
        <v>530</v>
      </c>
      <c r="B39" s="183" t="s">
        <v>234</v>
      </c>
      <c r="C39" s="178" t="s">
        <v>396</v>
      </c>
      <c r="D39" s="180" t="str">
        <f t="shared" si="0"/>
        <v>77EN</v>
      </c>
    </row>
    <row r="40" spans="1:4" x14ac:dyDescent="0.3">
      <c r="A40" s="184">
        <v>8011</v>
      </c>
      <c r="B40" s="183" t="s">
        <v>235</v>
      </c>
      <c r="C40" s="178" t="s">
        <v>399</v>
      </c>
      <c r="D40" s="180" t="str">
        <f t="shared" si="0"/>
        <v>8011</v>
      </c>
    </row>
    <row r="41" spans="1:4" x14ac:dyDescent="0.3">
      <c r="A41" s="184" t="s">
        <v>562</v>
      </c>
      <c r="B41" s="183" t="s">
        <v>190</v>
      </c>
      <c r="C41" s="178" t="s">
        <v>399</v>
      </c>
      <c r="D41" s="180" t="str">
        <f t="shared" si="0"/>
        <v>???</v>
      </c>
    </row>
    <row r="42" spans="1:4" x14ac:dyDescent="0.3">
      <c r="A42" s="184" t="s">
        <v>513</v>
      </c>
      <c r="B42" s="183" t="s">
        <v>191</v>
      </c>
      <c r="C42" s="178" t="s">
        <v>399</v>
      </c>
      <c r="D42" s="180" t="str">
        <f t="shared" si="0"/>
        <v>01EN</v>
      </c>
    </row>
    <row r="43" spans="1:4" x14ac:dyDescent="0.3">
      <c r="A43" s="184" t="s">
        <v>506</v>
      </c>
      <c r="B43" s="183" t="s">
        <v>192</v>
      </c>
      <c r="C43" s="178" t="s">
        <v>399</v>
      </c>
      <c r="D43" s="180" t="str">
        <f t="shared" si="0"/>
        <v>02EN</v>
      </c>
    </row>
    <row r="44" spans="1:4" x14ac:dyDescent="0.3">
      <c r="A44" s="184" t="s">
        <v>561</v>
      </c>
      <c r="B44" s="183" t="s">
        <v>193</v>
      </c>
      <c r="C44" s="178" t="s">
        <v>399</v>
      </c>
      <c r="D44" s="180" t="str">
        <f t="shared" si="0"/>
        <v>05EN</v>
      </c>
    </row>
    <row r="45" spans="1:4" x14ac:dyDescent="0.3">
      <c r="A45" s="184" t="s">
        <v>560</v>
      </c>
      <c r="B45" s="183" t="s">
        <v>194</v>
      </c>
      <c r="C45" s="178" t="s">
        <v>399</v>
      </c>
      <c r="D45" s="180" t="str">
        <f t="shared" si="0"/>
        <v>08EN</v>
      </c>
    </row>
    <row r="46" spans="1:4" x14ac:dyDescent="0.3">
      <c r="A46" s="184" t="s">
        <v>559</v>
      </c>
      <c r="B46" s="183" t="s">
        <v>225</v>
      </c>
      <c r="C46" s="178" t="s">
        <v>399</v>
      </c>
      <c r="D46" s="180" t="str">
        <f t="shared" si="0"/>
        <v>50EN</v>
      </c>
    </row>
    <row r="47" spans="1:4" x14ac:dyDescent="0.3">
      <c r="A47" s="184" t="s">
        <v>558</v>
      </c>
      <c r="B47" s="183" t="s">
        <v>226</v>
      </c>
      <c r="C47" s="178" t="s">
        <v>399</v>
      </c>
      <c r="D47" s="180" t="str">
        <f t="shared" si="0"/>
        <v>52EN</v>
      </c>
    </row>
    <row r="48" spans="1:4" x14ac:dyDescent="0.3">
      <c r="A48" s="184" t="s">
        <v>448</v>
      </c>
      <c r="B48" s="183" t="s">
        <v>236</v>
      </c>
      <c r="C48" s="414" t="s">
        <v>397</v>
      </c>
      <c r="D48" s="180" t="str">
        <f t="shared" si="0"/>
        <v>A16</v>
      </c>
    </row>
    <row r="49" spans="1:4" x14ac:dyDescent="0.3">
      <c r="A49" s="184" t="s">
        <v>448</v>
      </c>
      <c r="B49" s="183" t="s">
        <v>237</v>
      </c>
      <c r="C49" s="414"/>
      <c r="D49" s="180" t="str">
        <f t="shared" si="0"/>
        <v>A16</v>
      </c>
    </row>
    <row r="50" spans="1:4" x14ac:dyDescent="0.3">
      <c r="A50" s="184" t="s">
        <v>448</v>
      </c>
      <c r="B50" s="183" t="s">
        <v>238</v>
      </c>
      <c r="C50" s="414"/>
      <c r="D50" s="180" t="str">
        <f t="shared" si="0"/>
        <v>A16</v>
      </c>
    </row>
    <row r="51" spans="1:4" x14ac:dyDescent="0.3">
      <c r="A51" s="184" t="s">
        <v>448</v>
      </c>
      <c r="B51" s="183" t="s">
        <v>239</v>
      </c>
      <c r="C51" s="414"/>
      <c r="D51" s="180" t="str">
        <f t="shared" si="0"/>
        <v>A16</v>
      </c>
    </row>
    <row r="52" spans="1:4" x14ac:dyDescent="0.3">
      <c r="A52" s="184" t="s">
        <v>448</v>
      </c>
      <c r="B52" s="183" t="s">
        <v>240</v>
      </c>
      <c r="C52" s="414"/>
      <c r="D52" s="180" t="str">
        <f t="shared" si="0"/>
        <v>A16</v>
      </c>
    </row>
    <row r="53" spans="1:4" x14ac:dyDescent="0.3">
      <c r="A53" s="184" t="s">
        <v>448</v>
      </c>
      <c r="B53" s="183" t="s">
        <v>241</v>
      </c>
      <c r="C53" s="414"/>
      <c r="D53" s="180" t="str">
        <f t="shared" si="0"/>
        <v>A16</v>
      </c>
    </row>
    <row r="54" spans="1:4" x14ac:dyDescent="0.3">
      <c r="A54" s="184" t="s">
        <v>448</v>
      </c>
      <c r="B54" s="183" t="s">
        <v>242</v>
      </c>
      <c r="C54" s="414"/>
      <c r="D54" s="180" t="str">
        <f t="shared" si="0"/>
        <v>A16</v>
      </c>
    </row>
    <row r="55" spans="1:4" x14ac:dyDescent="0.3">
      <c r="A55" s="184" t="s">
        <v>448</v>
      </c>
      <c r="B55" s="183" t="s">
        <v>243</v>
      </c>
      <c r="C55" s="414"/>
      <c r="D55" s="180" t="str">
        <f t="shared" si="0"/>
        <v>A16</v>
      </c>
    </row>
    <row r="56" spans="1:4" x14ac:dyDescent="0.3">
      <c r="A56" s="184" t="s">
        <v>448</v>
      </c>
      <c r="B56" s="183" t="s">
        <v>244</v>
      </c>
      <c r="C56" s="414"/>
      <c r="D56" s="180" t="str">
        <f t="shared" si="0"/>
        <v>A16</v>
      </c>
    </row>
    <row r="57" spans="1:4" x14ac:dyDescent="0.3">
      <c r="A57" s="184" t="s">
        <v>420</v>
      </c>
      <c r="B57" s="183" t="s">
        <v>245</v>
      </c>
      <c r="C57" s="414" t="s">
        <v>398</v>
      </c>
      <c r="D57" s="180" t="str">
        <f t="shared" si="0"/>
        <v>A60</v>
      </c>
    </row>
    <row r="58" spans="1:4" x14ac:dyDescent="0.3">
      <c r="A58" s="184" t="s">
        <v>420</v>
      </c>
      <c r="B58" s="183" t="s">
        <v>246</v>
      </c>
      <c r="C58" s="414"/>
      <c r="D58" s="180" t="str">
        <f t="shared" si="0"/>
        <v>A60</v>
      </c>
    </row>
    <row r="59" spans="1:4" x14ac:dyDescent="0.3">
      <c r="A59" s="184" t="s">
        <v>420</v>
      </c>
      <c r="B59" s="183" t="s">
        <v>247</v>
      </c>
      <c r="C59" s="414"/>
      <c r="D59" s="180" t="str">
        <f t="shared" si="0"/>
        <v>A60</v>
      </c>
    </row>
    <row r="60" spans="1:4" x14ac:dyDescent="0.3">
      <c r="A60" s="184" t="s">
        <v>420</v>
      </c>
      <c r="B60" s="183" t="s">
        <v>248</v>
      </c>
      <c r="C60" s="414"/>
      <c r="D60" s="180" t="str">
        <f t="shared" si="0"/>
        <v>A60</v>
      </c>
    </row>
    <row r="61" spans="1:4" x14ac:dyDescent="0.3">
      <c r="A61" s="184" t="s">
        <v>420</v>
      </c>
      <c r="B61" s="183" t="s">
        <v>249</v>
      </c>
      <c r="C61" s="414"/>
      <c r="D61" s="180" t="str">
        <f t="shared" si="0"/>
        <v>A60</v>
      </c>
    </row>
    <row r="62" spans="1:4" x14ac:dyDescent="0.3">
      <c r="A62" s="184" t="s">
        <v>420</v>
      </c>
      <c r="B62" s="183" t="s">
        <v>250</v>
      </c>
      <c r="C62" s="414"/>
      <c r="D62" s="180" t="str">
        <f t="shared" si="0"/>
        <v>A60</v>
      </c>
    </row>
    <row r="63" spans="1:4" x14ac:dyDescent="0.3">
      <c r="A63" s="184" t="s">
        <v>459</v>
      </c>
      <c r="B63" s="183" t="s">
        <v>251</v>
      </c>
      <c r="C63" s="414" t="s">
        <v>396</v>
      </c>
      <c r="D63" s="180" t="str">
        <f t="shared" si="0"/>
        <v>B32</v>
      </c>
    </row>
    <row r="64" spans="1:4" x14ac:dyDescent="0.3">
      <c r="A64" s="184" t="s">
        <v>459</v>
      </c>
      <c r="B64" s="183" t="s">
        <v>252</v>
      </c>
      <c r="C64" s="414"/>
      <c r="D64" s="180" t="str">
        <f t="shared" si="0"/>
        <v>B32</v>
      </c>
    </row>
    <row r="65" spans="1:4" x14ac:dyDescent="0.3">
      <c r="A65" s="184" t="s">
        <v>459</v>
      </c>
      <c r="B65" s="183" t="s">
        <v>253</v>
      </c>
      <c r="C65" s="414"/>
      <c r="D65" s="180" t="str">
        <f t="shared" si="0"/>
        <v>B32</v>
      </c>
    </row>
    <row r="66" spans="1:4" x14ac:dyDescent="0.3">
      <c r="A66" s="184" t="s">
        <v>459</v>
      </c>
      <c r="B66" s="183" t="s">
        <v>254</v>
      </c>
      <c r="C66" s="414"/>
      <c r="D66" s="180" t="str">
        <f t="shared" ref="D66:D129" si="1">TRIM(A66)</f>
        <v>B32</v>
      </c>
    </row>
    <row r="67" spans="1:4" x14ac:dyDescent="0.3">
      <c r="A67" s="184" t="s">
        <v>459</v>
      </c>
      <c r="B67" s="183" t="s">
        <v>255</v>
      </c>
      <c r="C67" s="414"/>
      <c r="D67" s="180" t="str">
        <f t="shared" si="1"/>
        <v>B32</v>
      </c>
    </row>
    <row r="68" spans="1:4" x14ac:dyDescent="0.3">
      <c r="A68" s="184" t="s">
        <v>459</v>
      </c>
      <c r="B68" s="183" t="s">
        <v>256</v>
      </c>
      <c r="C68" s="414"/>
      <c r="D68" s="180" t="str">
        <f t="shared" si="1"/>
        <v>B32</v>
      </c>
    </row>
    <row r="69" spans="1:4" x14ac:dyDescent="0.3">
      <c r="A69" s="184" t="s">
        <v>557</v>
      </c>
      <c r="B69" s="183" t="s">
        <v>257</v>
      </c>
      <c r="C69" s="414" t="s">
        <v>399</v>
      </c>
      <c r="D69" s="180" t="str">
        <f t="shared" si="1"/>
        <v>B62</v>
      </c>
    </row>
    <row r="70" spans="1:4" x14ac:dyDescent="0.3">
      <c r="A70" s="184" t="s">
        <v>557</v>
      </c>
      <c r="B70" s="183" t="s">
        <v>258</v>
      </c>
      <c r="C70" s="414"/>
      <c r="D70" s="180" t="str">
        <f t="shared" si="1"/>
        <v>B62</v>
      </c>
    </row>
    <row r="71" spans="1:4" x14ac:dyDescent="0.3">
      <c r="A71" s="184" t="s">
        <v>557</v>
      </c>
      <c r="B71" s="183" t="s">
        <v>259</v>
      </c>
      <c r="C71" s="414"/>
      <c r="D71" s="180" t="str">
        <f t="shared" si="1"/>
        <v>B62</v>
      </c>
    </row>
    <row r="72" spans="1:4" x14ac:dyDescent="0.3">
      <c r="A72" s="184" t="s">
        <v>557</v>
      </c>
      <c r="B72" s="183" t="s">
        <v>260</v>
      </c>
      <c r="C72" s="414"/>
      <c r="D72" s="180" t="str">
        <f t="shared" si="1"/>
        <v>B62</v>
      </c>
    </row>
    <row r="73" spans="1:4" x14ac:dyDescent="0.3">
      <c r="A73" s="184" t="s">
        <v>557</v>
      </c>
      <c r="B73" s="183" t="s">
        <v>261</v>
      </c>
      <c r="C73" s="414"/>
      <c r="D73" s="180" t="str">
        <f t="shared" si="1"/>
        <v>B62</v>
      </c>
    </row>
    <row r="74" spans="1:4" x14ac:dyDescent="0.3">
      <c r="A74" s="184" t="s">
        <v>557</v>
      </c>
      <c r="B74" s="183" t="s">
        <v>262</v>
      </c>
      <c r="C74" s="414"/>
      <c r="D74" s="180" t="str">
        <f t="shared" si="1"/>
        <v>B62</v>
      </c>
    </row>
    <row r="75" spans="1:4" x14ac:dyDescent="0.3">
      <c r="A75" s="184" t="s">
        <v>423</v>
      </c>
      <c r="B75" s="183" t="s">
        <v>263</v>
      </c>
      <c r="C75" s="414" t="s">
        <v>394</v>
      </c>
      <c r="D75" s="180" t="str">
        <f t="shared" si="1"/>
        <v>C06</v>
      </c>
    </row>
    <row r="76" spans="1:4" x14ac:dyDescent="0.3">
      <c r="A76" s="184" t="s">
        <v>423</v>
      </c>
      <c r="B76" s="183" t="s">
        <v>264</v>
      </c>
      <c r="C76" s="414"/>
      <c r="D76" s="180" t="str">
        <f t="shared" si="1"/>
        <v>C06</v>
      </c>
    </row>
    <row r="77" spans="1:4" x14ac:dyDescent="0.3">
      <c r="A77" s="184" t="s">
        <v>423</v>
      </c>
      <c r="B77" s="183" t="s">
        <v>265</v>
      </c>
      <c r="C77" s="414"/>
      <c r="D77" s="180" t="str">
        <f t="shared" si="1"/>
        <v>C06</v>
      </c>
    </row>
    <row r="78" spans="1:4" x14ac:dyDescent="0.3">
      <c r="A78" s="184" t="s">
        <v>423</v>
      </c>
      <c r="B78" s="183" t="s">
        <v>266</v>
      </c>
      <c r="C78" s="414"/>
      <c r="D78" s="180" t="str">
        <f t="shared" si="1"/>
        <v>C06</v>
      </c>
    </row>
    <row r="79" spans="1:4" x14ac:dyDescent="0.3">
      <c r="A79" s="184" t="s">
        <v>423</v>
      </c>
      <c r="B79" s="183" t="s">
        <v>267</v>
      </c>
      <c r="C79" s="414"/>
      <c r="D79" s="180" t="str">
        <f t="shared" si="1"/>
        <v>C06</v>
      </c>
    </row>
    <row r="80" spans="1:4" x14ac:dyDescent="0.3">
      <c r="A80" s="184" t="s">
        <v>423</v>
      </c>
      <c r="B80" s="183" t="s">
        <v>268</v>
      </c>
      <c r="C80" s="414"/>
      <c r="D80" s="180" t="str">
        <f t="shared" si="1"/>
        <v>C06</v>
      </c>
    </row>
    <row r="81" spans="1:4" x14ac:dyDescent="0.3">
      <c r="A81" s="184" t="s">
        <v>423</v>
      </c>
      <c r="B81" s="183" t="s">
        <v>269</v>
      </c>
      <c r="C81" s="414"/>
      <c r="D81" s="180" t="str">
        <f t="shared" si="1"/>
        <v>C06</v>
      </c>
    </row>
    <row r="82" spans="1:4" x14ac:dyDescent="0.3">
      <c r="A82" s="184" t="s">
        <v>423</v>
      </c>
      <c r="B82" s="183" t="s">
        <v>270</v>
      </c>
      <c r="C82" s="414"/>
      <c r="D82" s="180" t="str">
        <f t="shared" si="1"/>
        <v>C06</v>
      </c>
    </row>
    <row r="83" spans="1:4" x14ac:dyDescent="0.3">
      <c r="A83" s="184" t="s">
        <v>423</v>
      </c>
      <c r="B83" s="183" t="s">
        <v>271</v>
      </c>
      <c r="C83" s="414"/>
      <c r="D83" s="180" t="str">
        <f t="shared" si="1"/>
        <v>C06</v>
      </c>
    </row>
    <row r="84" spans="1:4" x14ac:dyDescent="0.3">
      <c r="A84" s="184" t="s">
        <v>423</v>
      </c>
      <c r="B84" s="183" t="s">
        <v>272</v>
      </c>
      <c r="C84" s="414"/>
      <c r="D84" s="180" t="str">
        <f t="shared" si="1"/>
        <v>C06</v>
      </c>
    </row>
    <row r="85" spans="1:4" x14ac:dyDescent="0.3">
      <c r="A85" s="184" t="s">
        <v>423</v>
      </c>
      <c r="B85" s="183" t="s">
        <v>273</v>
      </c>
      <c r="C85" s="414"/>
      <c r="D85" s="180" t="str">
        <f t="shared" si="1"/>
        <v>C06</v>
      </c>
    </row>
    <row r="86" spans="1:4" x14ac:dyDescent="0.3">
      <c r="A86" s="184" t="s">
        <v>423</v>
      </c>
      <c r="B86" s="183" t="s">
        <v>274</v>
      </c>
      <c r="C86" s="414"/>
      <c r="D86" s="180" t="str">
        <f t="shared" si="1"/>
        <v>C06</v>
      </c>
    </row>
    <row r="87" spans="1:4" x14ac:dyDescent="0.3">
      <c r="A87" s="184" t="s">
        <v>423</v>
      </c>
      <c r="B87" s="183" t="s">
        <v>275</v>
      </c>
      <c r="C87" s="414"/>
      <c r="D87" s="180" t="str">
        <f t="shared" si="1"/>
        <v>C06</v>
      </c>
    </row>
    <row r="88" spans="1:4" x14ac:dyDescent="0.3">
      <c r="A88" s="184" t="s">
        <v>423</v>
      </c>
      <c r="B88" s="183" t="s">
        <v>276</v>
      </c>
      <c r="C88" s="414"/>
      <c r="D88" s="180" t="str">
        <f t="shared" si="1"/>
        <v>C06</v>
      </c>
    </row>
    <row r="89" spans="1:4" x14ac:dyDescent="0.3">
      <c r="A89" s="184" t="s">
        <v>456</v>
      </c>
      <c r="B89" s="183" t="s">
        <v>277</v>
      </c>
      <c r="C89" s="414" t="s">
        <v>394</v>
      </c>
      <c r="D89" s="180" t="str">
        <f t="shared" si="1"/>
        <v>C08</v>
      </c>
    </row>
    <row r="90" spans="1:4" x14ac:dyDescent="0.3">
      <c r="A90" s="184" t="s">
        <v>456</v>
      </c>
      <c r="B90" s="183" t="s">
        <v>278</v>
      </c>
      <c r="C90" s="414"/>
      <c r="D90" s="180" t="str">
        <f t="shared" si="1"/>
        <v>C08</v>
      </c>
    </row>
    <row r="91" spans="1:4" x14ac:dyDescent="0.3">
      <c r="A91" s="184" t="s">
        <v>456</v>
      </c>
      <c r="B91" s="183" t="s">
        <v>279</v>
      </c>
      <c r="C91" s="414"/>
      <c r="D91" s="180" t="str">
        <f t="shared" si="1"/>
        <v>C08</v>
      </c>
    </row>
    <row r="92" spans="1:4" x14ac:dyDescent="0.3">
      <c r="A92" s="184" t="s">
        <v>456</v>
      </c>
      <c r="B92" s="183" t="s">
        <v>280</v>
      </c>
      <c r="C92" s="414"/>
      <c r="D92" s="180" t="str">
        <f t="shared" si="1"/>
        <v>C08</v>
      </c>
    </row>
    <row r="93" spans="1:4" x14ac:dyDescent="0.3">
      <c r="A93" s="184" t="s">
        <v>456</v>
      </c>
      <c r="B93" s="183" t="s">
        <v>281</v>
      </c>
      <c r="C93" s="414"/>
      <c r="D93" s="180" t="str">
        <f t="shared" si="1"/>
        <v>C08</v>
      </c>
    </row>
    <row r="94" spans="1:4" x14ac:dyDescent="0.3">
      <c r="A94" s="184" t="s">
        <v>456</v>
      </c>
      <c r="B94" s="183" t="s">
        <v>282</v>
      </c>
      <c r="C94" s="414"/>
      <c r="D94" s="180" t="str">
        <f t="shared" si="1"/>
        <v>C08</v>
      </c>
    </row>
    <row r="95" spans="1:4" x14ac:dyDescent="0.3">
      <c r="A95" s="184" t="s">
        <v>456</v>
      </c>
      <c r="B95" s="183" t="s">
        <v>283</v>
      </c>
      <c r="C95" s="414"/>
      <c r="D95" s="180" t="str">
        <f t="shared" si="1"/>
        <v>C08</v>
      </c>
    </row>
    <row r="96" spans="1:4" x14ac:dyDescent="0.3">
      <c r="A96" s="184" t="s">
        <v>556</v>
      </c>
      <c r="B96" s="183" t="s">
        <v>284</v>
      </c>
      <c r="C96" s="414" t="s">
        <v>399</v>
      </c>
      <c r="D96" s="180" t="str">
        <f t="shared" si="1"/>
        <v>E30</v>
      </c>
    </row>
    <row r="97" spans="1:4" x14ac:dyDescent="0.3">
      <c r="A97" s="184" t="s">
        <v>556</v>
      </c>
      <c r="B97" s="183" t="s">
        <v>285</v>
      </c>
      <c r="C97" s="414"/>
      <c r="D97" s="180" t="str">
        <f t="shared" si="1"/>
        <v>E30</v>
      </c>
    </row>
    <row r="98" spans="1:4" x14ac:dyDescent="0.3">
      <c r="A98" s="184" t="s">
        <v>556</v>
      </c>
      <c r="B98" s="183" t="s">
        <v>286</v>
      </c>
      <c r="C98" s="414"/>
      <c r="D98" s="180" t="str">
        <f t="shared" si="1"/>
        <v>E30</v>
      </c>
    </row>
    <row r="99" spans="1:4" x14ac:dyDescent="0.3">
      <c r="A99" s="184" t="s">
        <v>556</v>
      </c>
      <c r="B99" s="183" t="s">
        <v>287</v>
      </c>
      <c r="C99" s="414"/>
      <c r="D99" s="180" t="str">
        <f t="shared" si="1"/>
        <v>E30</v>
      </c>
    </row>
    <row r="100" spans="1:4" x14ac:dyDescent="0.3">
      <c r="A100" s="184" t="s">
        <v>556</v>
      </c>
      <c r="B100" s="183" t="s">
        <v>288</v>
      </c>
      <c r="C100" s="414"/>
      <c r="D100" s="180" t="str">
        <f t="shared" si="1"/>
        <v>E30</v>
      </c>
    </row>
    <row r="101" spans="1:4" x14ac:dyDescent="0.3">
      <c r="A101" s="184" t="s">
        <v>556</v>
      </c>
      <c r="B101" s="183" t="s">
        <v>289</v>
      </c>
      <c r="C101" s="414"/>
      <c r="D101" s="180" t="str">
        <f t="shared" si="1"/>
        <v>E30</v>
      </c>
    </row>
    <row r="102" spans="1:4" x14ac:dyDescent="0.3">
      <c r="A102" s="184" t="s">
        <v>555</v>
      </c>
      <c r="B102" s="183" t="s">
        <v>290</v>
      </c>
      <c r="C102" s="414" t="s">
        <v>399</v>
      </c>
      <c r="D102" s="180" t="str">
        <f t="shared" si="1"/>
        <v>E40</v>
      </c>
    </row>
    <row r="103" spans="1:4" x14ac:dyDescent="0.3">
      <c r="A103" s="184" t="s">
        <v>555</v>
      </c>
      <c r="B103" s="183" t="s">
        <v>291</v>
      </c>
      <c r="C103" s="414"/>
      <c r="D103" s="180" t="str">
        <f t="shared" si="1"/>
        <v>E40</v>
      </c>
    </row>
    <row r="104" spans="1:4" x14ac:dyDescent="0.3">
      <c r="A104" s="184" t="s">
        <v>555</v>
      </c>
      <c r="B104" s="183" t="s">
        <v>292</v>
      </c>
      <c r="C104" s="414"/>
      <c r="D104" s="180" t="str">
        <f t="shared" si="1"/>
        <v>E40</v>
      </c>
    </row>
    <row r="105" spans="1:4" x14ac:dyDescent="0.3">
      <c r="A105" s="184" t="s">
        <v>555</v>
      </c>
      <c r="B105" s="183" t="s">
        <v>293</v>
      </c>
      <c r="C105" s="414"/>
      <c r="D105" s="180" t="str">
        <f t="shared" si="1"/>
        <v>E40</v>
      </c>
    </row>
    <row r="106" spans="1:4" x14ac:dyDescent="0.3">
      <c r="A106" s="184" t="s">
        <v>555</v>
      </c>
      <c r="B106" s="183" t="s">
        <v>294</v>
      </c>
      <c r="C106" s="414"/>
      <c r="D106" s="180" t="str">
        <f t="shared" si="1"/>
        <v>E40</v>
      </c>
    </row>
    <row r="107" spans="1:4" x14ac:dyDescent="0.3">
      <c r="A107" s="184" t="s">
        <v>555</v>
      </c>
      <c r="B107" s="183" t="s">
        <v>295</v>
      </c>
      <c r="C107" s="414"/>
      <c r="D107" s="180" t="str">
        <f t="shared" si="1"/>
        <v>E40</v>
      </c>
    </row>
    <row r="108" spans="1:4" x14ac:dyDescent="0.3">
      <c r="A108" s="184" t="s">
        <v>431</v>
      </c>
      <c r="B108" s="183" t="s">
        <v>296</v>
      </c>
      <c r="C108" s="414" t="s">
        <v>395</v>
      </c>
      <c r="D108" s="180" t="str">
        <f t="shared" si="1"/>
        <v>G02</v>
      </c>
    </row>
    <row r="109" spans="1:4" x14ac:dyDescent="0.3">
      <c r="A109" s="184" t="s">
        <v>431</v>
      </c>
      <c r="B109" s="183" t="s">
        <v>297</v>
      </c>
      <c r="C109" s="414"/>
      <c r="D109" s="180" t="str">
        <f t="shared" si="1"/>
        <v>G02</v>
      </c>
    </row>
    <row r="110" spans="1:4" x14ac:dyDescent="0.3">
      <c r="A110" s="184" t="s">
        <v>431</v>
      </c>
      <c r="B110" s="183" t="s">
        <v>298</v>
      </c>
      <c r="C110" s="414"/>
      <c r="D110" s="180" t="str">
        <f t="shared" si="1"/>
        <v>G02</v>
      </c>
    </row>
    <row r="111" spans="1:4" x14ac:dyDescent="0.3">
      <c r="A111" s="184" t="s">
        <v>431</v>
      </c>
      <c r="B111" s="183" t="s">
        <v>299</v>
      </c>
      <c r="C111" s="414"/>
      <c r="D111" s="180" t="str">
        <f t="shared" si="1"/>
        <v>G02</v>
      </c>
    </row>
    <row r="112" spans="1:4" x14ac:dyDescent="0.3">
      <c r="A112" s="184" t="s">
        <v>431</v>
      </c>
      <c r="B112" s="183" t="s">
        <v>300</v>
      </c>
      <c r="C112" s="414"/>
      <c r="D112" s="180" t="str">
        <f t="shared" si="1"/>
        <v>G02</v>
      </c>
    </row>
    <row r="113" spans="1:4" x14ac:dyDescent="0.3">
      <c r="A113" s="184" t="s">
        <v>431</v>
      </c>
      <c r="B113" s="183" t="s">
        <v>301</v>
      </c>
      <c r="C113" s="414"/>
      <c r="D113" s="180" t="str">
        <f t="shared" si="1"/>
        <v>G02</v>
      </c>
    </row>
    <row r="114" spans="1:4" x14ac:dyDescent="0.3">
      <c r="A114" s="184" t="s">
        <v>431</v>
      </c>
      <c r="B114" s="183" t="s">
        <v>302</v>
      </c>
      <c r="C114" s="414"/>
      <c r="D114" s="180" t="str">
        <f t="shared" si="1"/>
        <v>G02</v>
      </c>
    </row>
    <row r="115" spans="1:4" x14ac:dyDescent="0.3">
      <c r="A115" s="184" t="s">
        <v>431</v>
      </c>
      <c r="B115" s="183" t="s">
        <v>303</v>
      </c>
      <c r="C115" s="414"/>
      <c r="D115" s="180" t="str">
        <f t="shared" si="1"/>
        <v>G02</v>
      </c>
    </row>
    <row r="116" spans="1:4" x14ac:dyDescent="0.3">
      <c r="A116" s="184" t="s">
        <v>436</v>
      </c>
      <c r="B116" s="183" t="s">
        <v>304</v>
      </c>
      <c r="C116" s="414" t="s">
        <v>396</v>
      </c>
      <c r="D116" s="180" t="str">
        <f t="shared" si="1"/>
        <v>G32</v>
      </c>
    </row>
    <row r="117" spans="1:4" x14ac:dyDescent="0.3">
      <c r="A117" s="184" t="s">
        <v>436</v>
      </c>
      <c r="B117" s="183" t="s">
        <v>305</v>
      </c>
      <c r="C117" s="414"/>
      <c r="D117" s="180" t="str">
        <f t="shared" si="1"/>
        <v>G32</v>
      </c>
    </row>
    <row r="118" spans="1:4" x14ac:dyDescent="0.3">
      <c r="A118" s="184" t="s">
        <v>436</v>
      </c>
      <c r="B118" s="183" t="s">
        <v>306</v>
      </c>
      <c r="C118" s="414"/>
      <c r="D118" s="180" t="str">
        <f t="shared" si="1"/>
        <v>G32</v>
      </c>
    </row>
    <row r="119" spans="1:4" x14ac:dyDescent="0.3">
      <c r="A119" s="184" t="s">
        <v>436</v>
      </c>
      <c r="B119" s="183" t="s">
        <v>307</v>
      </c>
      <c r="C119" s="414"/>
      <c r="D119" s="180" t="str">
        <f t="shared" si="1"/>
        <v>G32</v>
      </c>
    </row>
    <row r="120" spans="1:4" x14ac:dyDescent="0.3">
      <c r="A120" s="184" t="s">
        <v>436</v>
      </c>
      <c r="B120" s="183" t="s">
        <v>308</v>
      </c>
      <c r="C120" s="414"/>
      <c r="D120" s="180" t="str">
        <f t="shared" si="1"/>
        <v>G32</v>
      </c>
    </row>
    <row r="121" spans="1:4" x14ac:dyDescent="0.3">
      <c r="A121" s="184" t="s">
        <v>436</v>
      </c>
      <c r="B121" s="183" t="s">
        <v>309</v>
      </c>
      <c r="C121" s="414"/>
      <c r="D121" s="180" t="str">
        <f t="shared" si="1"/>
        <v>G32</v>
      </c>
    </row>
    <row r="122" spans="1:4" x14ac:dyDescent="0.3">
      <c r="A122" s="184" t="s">
        <v>436</v>
      </c>
      <c r="B122" s="183" t="s">
        <v>310</v>
      </c>
      <c r="C122" s="414"/>
      <c r="D122" s="180" t="str">
        <f t="shared" si="1"/>
        <v>G32</v>
      </c>
    </row>
    <row r="123" spans="1:4" x14ac:dyDescent="0.3">
      <c r="A123" s="184" t="s">
        <v>436</v>
      </c>
      <c r="B123" s="183" t="s">
        <v>311</v>
      </c>
      <c r="C123" s="414"/>
      <c r="D123" s="180" t="str">
        <f t="shared" si="1"/>
        <v>G32</v>
      </c>
    </row>
    <row r="124" spans="1:4" x14ac:dyDescent="0.3">
      <c r="A124" s="184" t="s">
        <v>436</v>
      </c>
      <c r="B124" s="183" t="s">
        <v>312</v>
      </c>
      <c r="C124" s="414"/>
      <c r="D124" s="180" t="str">
        <f t="shared" si="1"/>
        <v>G32</v>
      </c>
    </row>
    <row r="125" spans="1:4" x14ac:dyDescent="0.3">
      <c r="A125" s="184" t="s">
        <v>436</v>
      </c>
      <c r="B125" s="183" t="s">
        <v>313</v>
      </c>
      <c r="C125" s="414"/>
      <c r="D125" s="180" t="str">
        <f t="shared" si="1"/>
        <v>G32</v>
      </c>
    </row>
    <row r="126" spans="1:4" x14ac:dyDescent="0.3">
      <c r="A126" s="184" t="s">
        <v>436</v>
      </c>
      <c r="B126" s="183" t="s">
        <v>314</v>
      </c>
      <c r="C126" s="414"/>
      <c r="D126" s="180" t="str">
        <f t="shared" si="1"/>
        <v>G32</v>
      </c>
    </row>
    <row r="127" spans="1:4" x14ac:dyDescent="0.3">
      <c r="A127" s="184" t="s">
        <v>436</v>
      </c>
      <c r="B127" s="183" t="s">
        <v>315</v>
      </c>
      <c r="C127" s="414"/>
      <c r="D127" s="180" t="str">
        <f t="shared" si="1"/>
        <v>G32</v>
      </c>
    </row>
    <row r="128" spans="1:4" x14ac:dyDescent="0.3">
      <c r="A128" s="184" t="s">
        <v>436</v>
      </c>
      <c r="B128" s="183" t="s">
        <v>316</v>
      </c>
      <c r="C128" s="414"/>
      <c r="D128" s="180" t="str">
        <f t="shared" si="1"/>
        <v>G32</v>
      </c>
    </row>
    <row r="129" spans="1:4" x14ac:dyDescent="0.3">
      <c r="A129" s="184" t="s">
        <v>436</v>
      </c>
      <c r="B129" s="183" t="s">
        <v>317</v>
      </c>
      <c r="C129" s="414"/>
      <c r="D129" s="180" t="str">
        <f t="shared" si="1"/>
        <v>G32</v>
      </c>
    </row>
    <row r="130" spans="1:4" x14ac:dyDescent="0.3">
      <c r="A130" s="184" t="s">
        <v>554</v>
      </c>
      <c r="B130" s="183" t="s">
        <v>318</v>
      </c>
      <c r="C130" s="414" t="s">
        <v>399</v>
      </c>
      <c r="D130" s="180" t="str">
        <f t="shared" ref="D130:D193" si="2">TRIM(A130)</f>
        <v>G62</v>
      </c>
    </row>
    <row r="131" spans="1:4" x14ac:dyDescent="0.3">
      <c r="A131" s="184" t="s">
        <v>554</v>
      </c>
      <c r="B131" s="183" t="s">
        <v>319</v>
      </c>
      <c r="C131" s="414"/>
      <c r="D131" s="180" t="str">
        <f t="shared" si="2"/>
        <v>G62</v>
      </c>
    </row>
    <row r="132" spans="1:4" x14ac:dyDescent="0.3">
      <c r="A132" s="184" t="s">
        <v>554</v>
      </c>
      <c r="B132" s="183" t="s">
        <v>320</v>
      </c>
      <c r="C132" s="414"/>
      <c r="D132" s="180" t="str">
        <f t="shared" si="2"/>
        <v>G62</v>
      </c>
    </row>
    <row r="133" spans="1:4" x14ac:dyDescent="0.3">
      <c r="A133" s="184" t="s">
        <v>554</v>
      </c>
      <c r="B133" s="183" t="s">
        <v>321</v>
      </c>
      <c r="C133" s="414"/>
      <c r="D133" s="180" t="str">
        <f t="shared" si="2"/>
        <v>G62</v>
      </c>
    </row>
    <row r="134" spans="1:4" x14ac:dyDescent="0.3">
      <c r="A134" s="184" t="s">
        <v>554</v>
      </c>
      <c r="B134" s="183" t="s">
        <v>322</v>
      </c>
      <c r="C134" s="414"/>
      <c r="D134" s="180" t="str">
        <f t="shared" si="2"/>
        <v>G62</v>
      </c>
    </row>
    <row r="135" spans="1:4" x14ac:dyDescent="0.3">
      <c r="A135" s="184" t="s">
        <v>554</v>
      </c>
      <c r="B135" s="183" t="s">
        <v>323</v>
      </c>
      <c r="C135" s="414"/>
      <c r="D135" s="180" t="str">
        <f t="shared" si="2"/>
        <v>G62</v>
      </c>
    </row>
    <row r="136" spans="1:4" x14ac:dyDescent="0.3">
      <c r="A136" s="184" t="s">
        <v>554</v>
      </c>
      <c r="B136" s="183" t="s">
        <v>324</v>
      </c>
      <c r="C136" s="414"/>
      <c r="D136" s="180" t="str">
        <f t="shared" si="2"/>
        <v>G62</v>
      </c>
    </row>
    <row r="137" spans="1:4" x14ac:dyDescent="0.3">
      <c r="A137" s="184" t="s">
        <v>554</v>
      </c>
      <c r="B137" s="183" t="s">
        <v>325</v>
      </c>
      <c r="C137" s="414"/>
      <c r="D137" s="180" t="str">
        <f t="shared" si="2"/>
        <v>G62</v>
      </c>
    </row>
    <row r="138" spans="1:4" x14ac:dyDescent="0.3">
      <c r="A138" s="184" t="s">
        <v>554</v>
      </c>
      <c r="B138" s="183" t="s">
        <v>326</v>
      </c>
      <c r="C138" s="414"/>
      <c r="D138" s="180" t="str">
        <f t="shared" si="2"/>
        <v>G62</v>
      </c>
    </row>
    <row r="139" spans="1:4" x14ac:dyDescent="0.3">
      <c r="A139" s="184" t="s">
        <v>554</v>
      </c>
      <c r="B139" s="183" t="s">
        <v>327</v>
      </c>
      <c r="C139" s="414"/>
      <c r="D139" s="180" t="str">
        <f t="shared" si="2"/>
        <v>G62</v>
      </c>
    </row>
    <row r="140" spans="1:4" x14ac:dyDescent="0.3">
      <c r="A140" s="184" t="s">
        <v>554</v>
      </c>
      <c r="B140" s="183" t="s">
        <v>328</v>
      </c>
      <c r="C140" s="414"/>
      <c r="D140" s="180" t="str">
        <f t="shared" si="2"/>
        <v>G62</v>
      </c>
    </row>
    <row r="141" spans="1:4" x14ac:dyDescent="0.3">
      <c r="A141" s="184" t="s">
        <v>554</v>
      </c>
      <c r="B141" s="183" t="s">
        <v>329</v>
      </c>
      <c r="C141" s="414"/>
      <c r="D141" s="180" t="str">
        <f t="shared" si="2"/>
        <v>G62</v>
      </c>
    </row>
    <row r="142" spans="1:4" x14ac:dyDescent="0.3">
      <c r="A142" s="184" t="s">
        <v>463</v>
      </c>
      <c r="B142" s="183" t="s">
        <v>330</v>
      </c>
      <c r="C142" s="185" t="s">
        <v>399</v>
      </c>
      <c r="D142" s="180" t="str">
        <f t="shared" si="2"/>
        <v>M1A</v>
      </c>
    </row>
    <row r="143" spans="1:4" x14ac:dyDescent="0.3">
      <c r="A143" s="184" t="s">
        <v>470</v>
      </c>
      <c r="B143" s="183" t="s">
        <v>331</v>
      </c>
      <c r="C143" s="185" t="s">
        <v>399</v>
      </c>
      <c r="D143" s="180" t="str">
        <f t="shared" si="2"/>
        <v>M1B</v>
      </c>
    </row>
    <row r="144" spans="1:4" x14ac:dyDescent="0.3">
      <c r="A144" s="184" t="s">
        <v>553</v>
      </c>
      <c r="B144" s="183" t="s">
        <v>332</v>
      </c>
      <c r="C144" s="414" t="s">
        <v>399</v>
      </c>
      <c r="D144" s="180" t="str">
        <f t="shared" si="2"/>
        <v>R02</v>
      </c>
    </row>
    <row r="145" spans="1:4" x14ac:dyDescent="0.3">
      <c r="A145" s="184" t="s">
        <v>553</v>
      </c>
      <c r="B145" s="183" t="s">
        <v>333</v>
      </c>
      <c r="C145" s="414"/>
      <c r="D145" s="180" t="str">
        <f t="shared" si="2"/>
        <v>R02</v>
      </c>
    </row>
    <row r="146" spans="1:4" x14ac:dyDescent="0.3">
      <c r="A146" s="184" t="s">
        <v>553</v>
      </c>
      <c r="B146" s="183" t="s">
        <v>334</v>
      </c>
      <c r="C146" s="414"/>
      <c r="D146" s="180" t="str">
        <f t="shared" si="2"/>
        <v>R02</v>
      </c>
    </row>
    <row r="147" spans="1:4" x14ac:dyDescent="0.3">
      <c r="A147" s="184" t="s">
        <v>553</v>
      </c>
      <c r="B147" s="183" t="s">
        <v>335</v>
      </c>
      <c r="C147" s="414"/>
      <c r="D147" s="180" t="str">
        <f t="shared" si="2"/>
        <v>R02</v>
      </c>
    </row>
    <row r="148" spans="1:4" x14ac:dyDescent="0.3">
      <c r="A148" s="184" t="s">
        <v>553</v>
      </c>
      <c r="B148" s="183" t="s">
        <v>336</v>
      </c>
      <c r="C148" s="414"/>
      <c r="D148" s="180" t="str">
        <f t="shared" si="2"/>
        <v>R02</v>
      </c>
    </row>
    <row r="149" spans="1:4" x14ac:dyDescent="0.3">
      <c r="A149" s="184" t="s">
        <v>553</v>
      </c>
      <c r="B149" s="183" t="s">
        <v>337</v>
      </c>
      <c r="C149" s="414"/>
      <c r="D149" s="180" t="str">
        <f t="shared" si="2"/>
        <v>R02</v>
      </c>
    </row>
    <row r="150" spans="1:4" x14ac:dyDescent="0.3">
      <c r="A150" s="184" t="s">
        <v>439</v>
      </c>
      <c r="B150" s="183" t="s">
        <v>338</v>
      </c>
      <c r="C150" s="414" t="s">
        <v>399</v>
      </c>
      <c r="D150" s="180" t="str">
        <f t="shared" si="2"/>
        <v>S10</v>
      </c>
    </row>
    <row r="151" spans="1:4" x14ac:dyDescent="0.3">
      <c r="A151" s="184" t="s">
        <v>439</v>
      </c>
      <c r="B151" s="183" t="s">
        <v>339</v>
      </c>
      <c r="C151" s="414"/>
      <c r="D151" s="180" t="str">
        <f t="shared" si="2"/>
        <v>S10</v>
      </c>
    </row>
    <row r="152" spans="1:4" x14ac:dyDescent="0.3">
      <c r="A152" s="184" t="s">
        <v>439</v>
      </c>
      <c r="B152" s="183" t="s">
        <v>340</v>
      </c>
      <c r="C152" s="414"/>
      <c r="D152" s="180" t="str">
        <f t="shared" si="2"/>
        <v>S10</v>
      </c>
    </row>
    <row r="153" spans="1:4" x14ac:dyDescent="0.3">
      <c r="A153" s="184" t="s">
        <v>439</v>
      </c>
      <c r="B153" s="183" t="s">
        <v>341</v>
      </c>
      <c r="C153" s="414"/>
      <c r="D153" s="180" t="str">
        <f t="shared" si="2"/>
        <v>S10</v>
      </c>
    </row>
    <row r="154" spans="1:4" x14ac:dyDescent="0.3">
      <c r="A154" s="184" t="s">
        <v>439</v>
      </c>
      <c r="B154" s="183" t="s">
        <v>342</v>
      </c>
      <c r="C154" s="414"/>
      <c r="D154" s="180" t="str">
        <f t="shared" si="2"/>
        <v>S10</v>
      </c>
    </row>
    <row r="155" spans="1:4" x14ac:dyDescent="0.3">
      <c r="A155" s="184" t="s">
        <v>439</v>
      </c>
      <c r="B155" s="183" t="s">
        <v>343</v>
      </c>
      <c r="C155" s="414"/>
      <c r="D155" s="180" t="str">
        <f t="shared" si="2"/>
        <v>S10</v>
      </c>
    </row>
    <row r="156" spans="1:4" x14ac:dyDescent="0.3">
      <c r="A156" s="184" t="s">
        <v>439</v>
      </c>
      <c r="B156" s="183" t="s">
        <v>344</v>
      </c>
      <c r="C156" s="414"/>
      <c r="D156" s="180" t="str">
        <f t="shared" si="2"/>
        <v>S10</v>
      </c>
    </row>
    <row r="157" spans="1:4" x14ac:dyDescent="0.3">
      <c r="A157" s="184" t="s">
        <v>439</v>
      </c>
      <c r="B157" s="183" t="s">
        <v>345</v>
      </c>
      <c r="C157" s="414"/>
      <c r="D157" s="180" t="str">
        <f t="shared" si="2"/>
        <v>S10</v>
      </c>
    </row>
    <row r="158" spans="1:4" x14ac:dyDescent="0.3">
      <c r="A158" s="184" t="s">
        <v>428</v>
      </c>
      <c r="B158" s="183" t="s">
        <v>346</v>
      </c>
      <c r="C158" s="414" t="s">
        <v>399</v>
      </c>
      <c r="D158" s="180" t="str">
        <f t="shared" si="2"/>
        <v>S14</v>
      </c>
    </row>
    <row r="159" spans="1:4" x14ac:dyDescent="0.3">
      <c r="A159" s="184" t="s">
        <v>428</v>
      </c>
      <c r="B159" s="183" t="s">
        <v>347</v>
      </c>
      <c r="C159" s="414"/>
      <c r="D159" s="180" t="str">
        <f t="shared" si="2"/>
        <v>S14</v>
      </c>
    </row>
    <row r="160" spans="1:4" x14ac:dyDescent="0.3">
      <c r="A160" s="184" t="s">
        <v>428</v>
      </c>
      <c r="B160" s="183" t="s">
        <v>348</v>
      </c>
      <c r="C160" s="414"/>
      <c r="D160" s="180" t="str">
        <f t="shared" si="2"/>
        <v>S14</v>
      </c>
    </row>
    <row r="161" spans="1:4" x14ac:dyDescent="0.3">
      <c r="A161" s="184" t="s">
        <v>428</v>
      </c>
      <c r="B161" s="183" t="s">
        <v>349</v>
      </c>
      <c r="C161" s="414"/>
      <c r="D161" s="180" t="str">
        <f t="shared" si="2"/>
        <v>S14</v>
      </c>
    </row>
    <row r="162" spans="1:4" x14ac:dyDescent="0.3">
      <c r="A162" s="184" t="s">
        <v>428</v>
      </c>
      <c r="B162" s="183" t="s">
        <v>350</v>
      </c>
      <c r="C162" s="414"/>
      <c r="D162" s="180" t="str">
        <f t="shared" si="2"/>
        <v>S14</v>
      </c>
    </row>
    <row r="163" spans="1:4" x14ac:dyDescent="0.3">
      <c r="A163" s="184" t="s">
        <v>428</v>
      </c>
      <c r="B163" s="183" t="s">
        <v>351</v>
      </c>
      <c r="C163" s="414"/>
      <c r="D163" s="180" t="str">
        <f t="shared" si="2"/>
        <v>S14</v>
      </c>
    </row>
    <row r="164" spans="1:4" x14ac:dyDescent="0.3">
      <c r="A164" s="184" t="s">
        <v>428</v>
      </c>
      <c r="B164" s="183" t="s">
        <v>352</v>
      </c>
      <c r="C164" s="414"/>
      <c r="D164" s="180" t="str">
        <f t="shared" si="2"/>
        <v>S14</v>
      </c>
    </row>
    <row r="165" spans="1:4" x14ac:dyDescent="0.3">
      <c r="A165" s="184" t="s">
        <v>491</v>
      </c>
      <c r="B165" s="183" t="s">
        <v>353</v>
      </c>
      <c r="C165" s="185" t="s">
        <v>399</v>
      </c>
      <c r="D165" s="180" t="str">
        <f t="shared" si="2"/>
        <v>S350</v>
      </c>
    </row>
    <row r="166" spans="1:4" x14ac:dyDescent="0.3">
      <c r="A166" s="184" t="s">
        <v>83</v>
      </c>
      <c r="B166" s="183" t="s">
        <v>354</v>
      </c>
      <c r="C166" s="414" t="s">
        <v>399</v>
      </c>
      <c r="D166" s="180" t="str">
        <f t="shared" si="2"/>
        <v>S5</v>
      </c>
    </row>
    <row r="167" spans="1:4" x14ac:dyDescent="0.3">
      <c r="A167" s="184" t="s">
        <v>83</v>
      </c>
      <c r="B167" s="183" t="s">
        <v>355</v>
      </c>
      <c r="C167" s="414"/>
      <c r="D167" s="180" t="str">
        <f t="shared" si="2"/>
        <v>S5</v>
      </c>
    </row>
    <row r="168" spans="1:4" x14ac:dyDescent="0.3">
      <c r="A168" s="184" t="s">
        <v>83</v>
      </c>
      <c r="B168" s="183" t="s">
        <v>356</v>
      </c>
      <c r="C168" s="414"/>
      <c r="D168" s="180" t="str">
        <f t="shared" si="2"/>
        <v>S5</v>
      </c>
    </row>
    <row r="169" spans="1:4" x14ac:dyDescent="0.3">
      <c r="A169" s="184" t="s">
        <v>84</v>
      </c>
      <c r="B169" s="183" t="s">
        <v>357</v>
      </c>
      <c r="C169" s="414"/>
      <c r="D169" s="180" t="str">
        <f t="shared" si="2"/>
        <v>S6A</v>
      </c>
    </row>
    <row r="170" spans="1:4" x14ac:dyDescent="0.3">
      <c r="A170" s="184" t="s">
        <v>84</v>
      </c>
      <c r="B170" s="183" t="s">
        <v>358</v>
      </c>
      <c r="C170" s="414"/>
      <c r="D170" s="180" t="str">
        <f t="shared" si="2"/>
        <v>S6A</v>
      </c>
    </row>
    <row r="171" spans="1:4" x14ac:dyDescent="0.3">
      <c r="A171" s="184" t="s">
        <v>84</v>
      </c>
      <c r="B171" s="183" t="s">
        <v>359</v>
      </c>
      <c r="C171" s="414"/>
      <c r="D171" s="180" t="str">
        <f t="shared" si="2"/>
        <v>S6A</v>
      </c>
    </row>
    <row r="172" spans="1:4" x14ac:dyDescent="0.3">
      <c r="A172" s="184" t="s">
        <v>552</v>
      </c>
      <c r="B172" s="183" t="s">
        <v>360</v>
      </c>
      <c r="C172" s="185" t="s">
        <v>399</v>
      </c>
      <c r="D172" s="180" t="str">
        <f t="shared" si="2"/>
        <v>SC1</v>
      </c>
    </row>
    <row r="173" spans="1:4" x14ac:dyDescent="0.3">
      <c r="A173" s="184" t="s">
        <v>551</v>
      </c>
      <c r="B173" s="183" t="s">
        <v>361</v>
      </c>
      <c r="C173" s="414" t="s">
        <v>399</v>
      </c>
      <c r="D173" s="180" t="str">
        <f t="shared" si="2"/>
        <v>T-C&amp;I</v>
      </c>
    </row>
    <row r="174" spans="1:4" x14ac:dyDescent="0.3">
      <c r="A174" s="184" t="s">
        <v>551</v>
      </c>
      <c r="B174" s="183" t="s">
        <v>362</v>
      </c>
      <c r="C174" s="414"/>
      <c r="D174" s="180" t="str">
        <f t="shared" si="2"/>
        <v>T-C&amp;I</v>
      </c>
    </row>
    <row r="175" spans="1:4" x14ac:dyDescent="0.3">
      <c r="A175" s="184" t="s">
        <v>551</v>
      </c>
      <c r="B175" s="183" t="s">
        <v>363</v>
      </c>
      <c r="C175" s="414"/>
      <c r="D175" s="180" t="str">
        <f t="shared" si="2"/>
        <v>T-C&amp;I</v>
      </c>
    </row>
    <row r="176" spans="1:4" x14ac:dyDescent="0.3">
      <c r="A176" s="184" t="s">
        <v>551</v>
      </c>
      <c r="B176" s="183" t="s">
        <v>364</v>
      </c>
      <c r="C176" s="414"/>
      <c r="D176" s="180" t="str">
        <f t="shared" si="2"/>
        <v>T-C&amp;I</v>
      </c>
    </row>
    <row r="177" spans="1:4" x14ac:dyDescent="0.3">
      <c r="A177" s="184" t="s">
        <v>551</v>
      </c>
      <c r="B177" s="183" t="s">
        <v>365</v>
      </c>
      <c r="C177" s="414"/>
      <c r="D177" s="180" t="str">
        <f t="shared" si="2"/>
        <v>T-C&amp;I</v>
      </c>
    </row>
    <row r="178" spans="1:4" x14ac:dyDescent="0.3">
      <c r="A178" s="184" t="s">
        <v>551</v>
      </c>
      <c r="B178" s="183" t="s">
        <v>366</v>
      </c>
      <c r="C178" s="414"/>
      <c r="D178" s="180" t="str">
        <f t="shared" si="2"/>
        <v>T-C&amp;I</v>
      </c>
    </row>
    <row r="179" spans="1:4" x14ac:dyDescent="0.3">
      <c r="A179" s="184" t="s">
        <v>550</v>
      </c>
      <c r="B179" s="183" t="s">
        <v>367</v>
      </c>
      <c r="C179" s="414" t="s">
        <v>399</v>
      </c>
      <c r="D179" s="180" t="str">
        <f t="shared" si="2"/>
        <v>T-RES</v>
      </c>
    </row>
    <row r="180" spans="1:4" x14ac:dyDescent="0.3">
      <c r="A180" s="184" t="s">
        <v>550</v>
      </c>
      <c r="B180" s="183" t="s">
        <v>368</v>
      </c>
      <c r="C180" s="414"/>
      <c r="D180" s="180" t="str">
        <f t="shared" si="2"/>
        <v>T-RES</v>
      </c>
    </row>
    <row r="181" spans="1:4" x14ac:dyDescent="0.3">
      <c r="A181" s="184" t="s">
        <v>550</v>
      </c>
      <c r="B181" s="183" t="s">
        <v>369</v>
      </c>
      <c r="C181" s="414"/>
      <c r="D181" s="180" t="str">
        <f t="shared" si="2"/>
        <v>T-RES</v>
      </c>
    </row>
    <row r="182" spans="1:4" x14ac:dyDescent="0.3">
      <c r="A182" s="184" t="s">
        <v>550</v>
      </c>
      <c r="B182" s="183" t="s">
        <v>370</v>
      </c>
      <c r="C182" s="414"/>
      <c r="D182" s="180" t="str">
        <f t="shared" si="2"/>
        <v>T-RES</v>
      </c>
    </row>
    <row r="183" spans="1:4" x14ac:dyDescent="0.3">
      <c r="A183" s="184" t="s">
        <v>550</v>
      </c>
      <c r="B183" s="183" t="s">
        <v>371</v>
      </c>
      <c r="C183" s="414"/>
      <c r="D183" s="180" t="str">
        <f t="shared" si="2"/>
        <v>T-RES</v>
      </c>
    </row>
    <row r="184" spans="1:4" x14ac:dyDescent="0.3">
      <c r="A184" s="184" t="s">
        <v>550</v>
      </c>
      <c r="B184" s="183" t="s">
        <v>372</v>
      </c>
      <c r="C184" s="414"/>
      <c r="D184" s="180" t="str">
        <f t="shared" si="2"/>
        <v>T-RES</v>
      </c>
    </row>
    <row r="185" spans="1:4" x14ac:dyDescent="0.3">
      <c r="A185" s="184" t="s">
        <v>442</v>
      </c>
      <c r="B185" s="183" t="s">
        <v>373</v>
      </c>
      <c r="C185" s="414" t="s">
        <v>396</v>
      </c>
      <c r="D185" s="180" t="str">
        <f t="shared" si="2"/>
        <v>X01</v>
      </c>
    </row>
    <row r="186" spans="1:4" x14ac:dyDescent="0.3">
      <c r="A186" s="184" t="s">
        <v>442</v>
      </c>
      <c r="B186" s="183" t="s">
        <v>374</v>
      </c>
      <c r="C186" s="414"/>
      <c r="D186" s="180" t="str">
        <f t="shared" si="2"/>
        <v>X01</v>
      </c>
    </row>
    <row r="187" spans="1:4" x14ac:dyDescent="0.3">
      <c r="A187" s="184" t="s">
        <v>442</v>
      </c>
      <c r="B187" s="183" t="s">
        <v>375</v>
      </c>
      <c r="C187" s="414"/>
      <c r="D187" s="180" t="str">
        <f t="shared" si="2"/>
        <v>X01</v>
      </c>
    </row>
    <row r="188" spans="1:4" x14ac:dyDescent="0.3">
      <c r="A188" s="184" t="s">
        <v>442</v>
      </c>
      <c r="B188" s="183" t="s">
        <v>376</v>
      </c>
      <c r="C188" s="414"/>
      <c r="D188" s="180" t="str">
        <f t="shared" si="2"/>
        <v>X01</v>
      </c>
    </row>
    <row r="189" spans="1:4" x14ac:dyDescent="0.3">
      <c r="A189" s="184" t="s">
        <v>442</v>
      </c>
      <c r="B189" s="183" t="s">
        <v>377</v>
      </c>
      <c r="C189" s="414"/>
      <c r="D189" s="180" t="str">
        <f t="shared" si="2"/>
        <v>X01</v>
      </c>
    </row>
    <row r="190" spans="1:4" x14ac:dyDescent="0.3">
      <c r="A190" s="184" t="s">
        <v>442</v>
      </c>
      <c r="B190" s="183" t="s">
        <v>378</v>
      </c>
      <c r="C190" s="414"/>
      <c r="D190" s="180" t="str">
        <f t="shared" si="2"/>
        <v>X01</v>
      </c>
    </row>
    <row r="191" spans="1:4" x14ac:dyDescent="0.3">
      <c r="A191" s="184" t="s">
        <v>549</v>
      </c>
      <c r="B191" s="183" t="s">
        <v>379</v>
      </c>
      <c r="C191" s="414" t="s">
        <v>399</v>
      </c>
      <c r="D191" s="180" t="str">
        <f t="shared" si="2"/>
        <v>ZZZ</v>
      </c>
    </row>
    <row r="192" spans="1:4" x14ac:dyDescent="0.3">
      <c r="A192" s="184" t="s">
        <v>549</v>
      </c>
      <c r="B192" s="183" t="s">
        <v>380</v>
      </c>
      <c r="C192" s="414"/>
      <c r="D192" s="180" t="str">
        <f t="shared" si="2"/>
        <v>ZZZ</v>
      </c>
    </row>
    <row r="193" spans="1:4" x14ac:dyDescent="0.3">
      <c r="A193" s="184" t="s">
        <v>549</v>
      </c>
      <c r="B193" s="183" t="s">
        <v>381</v>
      </c>
      <c r="C193" s="414"/>
      <c r="D193" s="180" t="str">
        <f t="shared" si="2"/>
        <v>ZZZ</v>
      </c>
    </row>
    <row r="194" spans="1:4" x14ac:dyDescent="0.3">
      <c r="A194" s="184" t="s">
        <v>549</v>
      </c>
      <c r="B194" s="183" t="s">
        <v>382</v>
      </c>
      <c r="C194" s="414"/>
      <c r="D194" s="180" t="str">
        <f t="shared" ref="D194:D205" si="3">TRIM(A194)</f>
        <v>ZZZ</v>
      </c>
    </row>
    <row r="195" spans="1:4" x14ac:dyDescent="0.3">
      <c r="A195" s="184" t="s">
        <v>549</v>
      </c>
      <c r="B195" s="183" t="s">
        <v>383</v>
      </c>
      <c r="C195" s="414"/>
      <c r="D195" s="180" t="str">
        <f t="shared" si="3"/>
        <v>ZZZ</v>
      </c>
    </row>
    <row r="196" spans="1:4" x14ac:dyDescent="0.3">
      <c r="A196" s="184" t="s">
        <v>549</v>
      </c>
      <c r="B196" s="183" t="s">
        <v>384</v>
      </c>
      <c r="C196" s="414"/>
      <c r="D196" s="180" t="str">
        <f t="shared" si="3"/>
        <v>ZZZ</v>
      </c>
    </row>
    <row r="197" spans="1:4" x14ac:dyDescent="0.3">
      <c r="A197" s="184" t="s">
        <v>549</v>
      </c>
      <c r="B197" s="183" t="s">
        <v>385</v>
      </c>
      <c r="C197" s="414"/>
      <c r="D197" s="180" t="str">
        <f t="shared" si="3"/>
        <v>ZZZ</v>
      </c>
    </row>
    <row r="198" spans="1:4" x14ac:dyDescent="0.3">
      <c r="A198" s="184" t="s">
        <v>549</v>
      </c>
      <c r="B198" s="183" t="s">
        <v>386</v>
      </c>
      <c r="C198" s="414"/>
      <c r="D198" s="180" t="str">
        <f t="shared" si="3"/>
        <v>ZZZ</v>
      </c>
    </row>
    <row r="199" spans="1:4" x14ac:dyDescent="0.3">
      <c r="A199" s="184" t="s">
        <v>549</v>
      </c>
      <c r="B199" s="183" t="s">
        <v>387</v>
      </c>
      <c r="C199" s="414"/>
      <c r="D199" s="180" t="str">
        <f t="shared" si="3"/>
        <v>ZZZ</v>
      </c>
    </row>
    <row r="200" spans="1:4" x14ac:dyDescent="0.3">
      <c r="A200" s="184" t="s">
        <v>549</v>
      </c>
      <c r="B200" s="183" t="s">
        <v>388</v>
      </c>
      <c r="C200" s="414"/>
      <c r="D200" s="180" t="str">
        <f t="shared" si="3"/>
        <v>ZZZ</v>
      </c>
    </row>
    <row r="201" spans="1:4" x14ac:dyDescent="0.3">
      <c r="A201" s="184" t="s">
        <v>549</v>
      </c>
      <c r="B201" s="183" t="s">
        <v>389</v>
      </c>
      <c r="C201" s="414"/>
      <c r="D201" s="180" t="str">
        <f t="shared" si="3"/>
        <v>ZZZ</v>
      </c>
    </row>
    <row r="202" spans="1:4" x14ac:dyDescent="0.3">
      <c r="A202" s="184" t="s">
        <v>549</v>
      </c>
      <c r="B202" s="183" t="s">
        <v>390</v>
      </c>
      <c r="C202" s="414"/>
      <c r="D202" s="180" t="str">
        <f t="shared" si="3"/>
        <v>ZZZ</v>
      </c>
    </row>
    <row r="203" spans="1:4" x14ac:dyDescent="0.3">
      <c r="A203" s="184" t="s">
        <v>549</v>
      </c>
      <c r="B203" s="183" t="s">
        <v>391</v>
      </c>
      <c r="C203" s="414"/>
      <c r="D203" s="180" t="str">
        <f t="shared" si="3"/>
        <v>ZZZ</v>
      </c>
    </row>
    <row r="204" spans="1:4" x14ac:dyDescent="0.3">
      <c r="A204" s="184" t="s">
        <v>549</v>
      </c>
      <c r="B204" s="183" t="s">
        <v>392</v>
      </c>
      <c r="C204" s="414"/>
      <c r="D204" s="180" t="str">
        <f t="shared" si="3"/>
        <v>ZZZ</v>
      </c>
    </row>
    <row r="205" spans="1:4" x14ac:dyDescent="0.3">
      <c r="A205" s="184" t="s">
        <v>549</v>
      </c>
      <c r="B205" s="183" t="s">
        <v>393</v>
      </c>
      <c r="C205" s="414"/>
      <c r="D205" s="180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Joanne M. Scanlon</cp:lastModifiedBy>
  <cp:lastPrinted>2022-01-12T22:07:46Z</cp:lastPrinted>
  <dcterms:created xsi:type="dcterms:W3CDTF">2020-04-08T09:56:20Z</dcterms:created>
  <dcterms:modified xsi:type="dcterms:W3CDTF">2022-01-12T22:30:38Z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